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1 - Demolice" sheetId="2" r:id="rId2"/>
    <sheet name="102 - DIO" sheetId="3" r:id="rId3"/>
    <sheet name="201 - Most" sheetId="4" r:id="rId4"/>
    <sheet name="202 - Provizorní most" sheetId="5" r:id="rId5"/>
    <sheet name="301 - Přeložka kanalizace" sheetId="6" r:id="rId6"/>
    <sheet name="401 - Veřejné osvětlení" sheetId="7" r:id="rId7"/>
    <sheet name="VON - Vedlejší a ostatní ..."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'001 - Demolice'!$C$82:$K$257</definedName>
    <definedName name="_xlnm.Print_Area" localSheetId="1">'001 - Demolice'!$C$4:$J$39,'001 - Demolice'!$C$45:$J$64,'001 - Demolice'!$C$70:$K$257</definedName>
    <definedName name="_xlnm.Print_Titles" localSheetId="1">'001 - Demolice'!$82:$82</definedName>
    <definedName name="_xlnm._FilterDatabase" localSheetId="2" hidden="1">'102 - DIO'!$C$80:$K$124</definedName>
    <definedName name="_xlnm.Print_Area" localSheetId="2">'102 - DIO'!$C$4:$J$39,'102 - DIO'!$C$45:$J$62,'102 - DIO'!$C$68:$K$124</definedName>
    <definedName name="_xlnm.Print_Titles" localSheetId="2">'102 - DIO'!$80:$80</definedName>
    <definedName name="_xlnm._FilterDatabase" localSheetId="3" hidden="1">'201 - Most'!$C$91:$K$727</definedName>
    <definedName name="_xlnm.Print_Area" localSheetId="3">'201 - Most'!$C$4:$J$39,'201 - Most'!$C$45:$J$73,'201 - Most'!$C$79:$K$727</definedName>
    <definedName name="_xlnm.Print_Titles" localSheetId="3">'201 - Most'!$91:$91</definedName>
    <definedName name="_xlnm._FilterDatabase" localSheetId="4" hidden="1">'202 - Provizorní most'!$C$89:$K$254</definedName>
    <definedName name="_xlnm.Print_Area" localSheetId="4">'202 - Provizorní most'!$C$4:$J$39,'202 - Provizorní most'!$C$45:$J$71,'202 - Provizorní most'!$C$77:$K$254</definedName>
    <definedName name="_xlnm.Print_Titles" localSheetId="4">'202 - Provizorní most'!$89:$89</definedName>
    <definedName name="_xlnm._FilterDatabase" localSheetId="5" hidden="1">'301 - Přeložka kanalizace'!$C$86:$K$165</definedName>
    <definedName name="_xlnm.Print_Area" localSheetId="5">'301 - Přeložka kanalizace'!$C$4:$J$39,'301 - Přeložka kanalizace'!$C$45:$J$68,'301 - Přeložka kanalizace'!$C$74:$K$165</definedName>
    <definedName name="_xlnm.Print_Titles" localSheetId="5">'301 - Přeložka kanalizace'!$86:$86</definedName>
    <definedName name="_xlnm._FilterDatabase" localSheetId="6" hidden="1">'401 - Veřejné osvětlení'!$C$80:$K$101</definedName>
    <definedName name="_xlnm.Print_Area" localSheetId="6">'401 - Veřejné osvětlení'!$C$4:$J$39,'401 - Veřejné osvětlení'!$C$45:$J$62,'401 - Veřejné osvětlení'!$C$68:$K$101</definedName>
    <definedName name="_xlnm.Print_Titles" localSheetId="6">'401 - Veřejné osvětlení'!$80:$80</definedName>
    <definedName name="_xlnm._FilterDatabase" localSheetId="7" hidden="1">'VON - Vedlejší a ostatní ...'!$C$82:$K$94</definedName>
    <definedName name="_xlnm.Print_Area" localSheetId="7">'VON - Vedlejší a ostatní ...'!$C$4:$J$39,'VON - Vedlejší a ostatní ...'!$C$45:$J$64,'VON - Vedlejší a ostatní ...'!$C$70:$K$94</definedName>
    <definedName name="_xlnm.Print_Titles" localSheetId="7">'VON - Vedlejší a ostatní ...'!$82:$82</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r="J37"/>
  <c r="J36"/>
  <c i="1" r="AY61"/>
  <c i="8" r="J35"/>
  <c i="1" r="AX61"/>
  <c i="8" r="BI94"/>
  <c r="BH94"/>
  <c r="BG94"/>
  <c r="BF94"/>
  <c r="T94"/>
  <c r="T93"/>
  <c r="R94"/>
  <c r="R93"/>
  <c r="P94"/>
  <c r="P93"/>
  <c r="BK94"/>
  <c r="BK93"/>
  <c r="J93"/>
  <c r="J94"/>
  <c r="BE94"/>
  <c r="J63"/>
  <c r="BI92"/>
  <c r="BH92"/>
  <c r="BG92"/>
  <c r="BF92"/>
  <c r="T92"/>
  <c r="R92"/>
  <c r="P92"/>
  <c r="BK92"/>
  <c r="J92"/>
  <c r="BE92"/>
  <c r="BI91"/>
  <c r="BH91"/>
  <c r="BG91"/>
  <c r="BF91"/>
  <c r="T91"/>
  <c r="T90"/>
  <c r="R91"/>
  <c r="R90"/>
  <c r="P91"/>
  <c r="P90"/>
  <c r="BK91"/>
  <c r="BK90"/>
  <c r="J90"/>
  <c r="J91"/>
  <c r="BE91"/>
  <c r="J62"/>
  <c r="BI89"/>
  <c r="BH89"/>
  <c r="BG89"/>
  <c r="BF89"/>
  <c r="T89"/>
  <c r="R89"/>
  <c r="P89"/>
  <c r="BK89"/>
  <c r="J89"/>
  <c r="BE89"/>
  <c r="BI88"/>
  <c r="BH88"/>
  <c r="BG88"/>
  <c r="BF88"/>
  <c r="T88"/>
  <c r="R88"/>
  <c r="P88"/>
  <c r="BK88"/>
  <c r="J88"/>
  <c r="BE88"/>
  <c r="BI87"/>
  <c r="BH87"/>
  <c r="BG87"/>
  <c r="BF87"/>
  <c r="T87"/>
  <c r="R87"/>
  <c r="P87"/>
  <c r="BK87"/>
  <c r="J87"/>
  <c r="BE87"/>
  <c r="BI86"/>
  <c r="F37"/>
  <c i="1" r="BD61"/>
  <c i="8" r="BH86"/>
  <c r="F36"/>
  <c i="1" r="BC61"/>
  <c i="8" r="BG86"/>
  <c r="F35"/>
  <c i="1" r="BB61"/>
  <c i="8" r="BF86"/>
  <c r="J34"/>
  <c i="1" r="AW61"/>
  <c i="8" r="F34"/>
  <c i="1" r="BA61"/>
  <c i="8" r="T86"/>
  <c r="T85"/>
  <c r="T84"/>
  <c r="T83"/>
  <c r="R86"/>
  <c r="R85"/>
  <c r="R84"/>
  <c r="R83"/>
  <c r="P86"/>
  <c r="P85"/>
  <c r="P84"/>
  <c r="P83"/>
  <c i="1" r="AU61"/>
  <c i="8" r="BK86"/>
  <c r="BK85"/>
  <c r="J85"/>
  <c r="BK84"/>
  <c r="J84"/>
  <c r="BK83"/>
  <c r="J83"/>
  <c r="J59"/>
  <c r="J30"/>
  <c i="1" r="AG61"/>
  <c i="8" r="J86"/>
  <c r="BE86"/>
  <c r="J33"/>
  <c i="1" r="AV61"/>
  <c i="8" r="F33"/>
  <c i="1" r="AZ61"/>
  <c i="8" r="J61"/>
  <c r="J60"/>
  <c r="J80"/>
  <c r="J79"/>
  <c r="F79"/>
  <c r="F77"/>
  <c r="E75"/>
  <c r="J55"/>
  <c r="J54"/>
  <c r="F54"/>
  <c r="F52"/>
  <c r="E50"/>
  <c r="J39"/>
  <c r="J18"/>
  <c r="E18"/>
  <c r="F80"/>
  <c r="F55"/>
  <c r="J17"/>
  <c r="J12"/>
  <c r="J77"/>
  <c r="J52"/>
  <c r="E7"/>
  <c r="E73"/>
  <c r="E48"/>
  <c i="7" r="J37"/>
  <c r="J36"/>
  <c i="1" r="AY60"/>
  <c i="7" r="J35"/>
  <c i="1" r="AX60"/>
  <c i="7"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T84"/>
  <c r="R85"/>
  <c r="R84"/>
  <c r="P85"/>
  <c r="P84"/>
  <c r="BK85"/>
  <c r="BK84"/>
  <c r="J84"/>
  <c r="J85"/>
  <c r="BE85"/>
  <c r="J61"/>
  <c r="BI83"/>
  <c r="F37"/>
  <c i="1" r="BD60"/>
  <c i="7" r="BH83"/>
  <c r="F36"/>
  <c i="1" r="BC60"/>
  <c i="7" r="BG83"/>
  <c r="F35"/>
  <c i="1" r="BB60"/>
  <c i="7" r="BF83"/>
  <c r="J34"/>
  <c i="1" r="AW60"/>
  <c i="7" r="F34"/>
  <c i="1" r="BA60"/>
  <c i="7" r="T83"/>
  <c r="T82"/>
  <c r="T81"/>
  <c r="R83"/>
  <c r="R82"/>
  <c r="R81"/>
  <c r="P83"/>
  <c r="P82"/>
  <c r="P81"/>
  <c i="1" r="AU60"/>
  <c i="7" r="BK83"/>
  <c r="BK82"/>
  <c r="J82"/>
  <c r="BK81"/>
  <c r="J81"/>
  <c r="J59"/>
  <c r="J30"/>
  <c i="1" r="AG60"/>
  <c i="7" r="J83"/>
  <c r="BE83"/>
  <c r="J33"/>
  <c i="1" r="AV60"/>
  <c i="7" r="F33"/>
  <c i="1" r="AZ60"/>
  <c i="7" r="J60"/>
  <c r="J78"/>
  <c r="J77"/>
  <c r="F77"/>
  <c r="F75"/>
  <c r="E73"/>
  <c r="J55"/>
  <c r="J54"/>
  <c r="F54"/>
  <c r="F52"/>
  <c r="E50"/>
  <c r="J39"/>
  <c r="J18"/>
  <c r="E18"/>
  <c r="F78"/>
  <c r="F55"/>
  <c r="J17"/>
  <c r="J12"/>
  <c r="J75"/>
  <c r="J52"/>
  <c r="E7"/>
  <c r="E71"/>
  <c r="E48"/>
  <c i="6" r="J37"/>
  <c r="J36"/>
  <c i="1" r="AY59"/>
  <c i="6" r="J35"/>
  <c i="1" r="AX59"/>
  <c i="6" r="BI165"/>
  <c r="BH165"/>
  <c r="BG165"/>
  <c r="BF165"/>
  <c r="T165"/>
  <c r="T164"/>
  <c r="T163"/>
  <c r="R165"/>
  <c r="R164"/>
  <c r="R163"/>
  <c r="P165"/>
  <c r="P164"/>
  <c r="P163"/>
  <c r="BK165"/>
  <c r="BK164"/>
  <c r="J164"/>
  <c r="BK163"/>
  <c r="J163"/>
  <c r="J165"/>
  <c r="BE165"/>
  <c r="J67"/>
  <c r="J66"/>
  <c r="BI162"/>
  <c r="BH162"/>
  <c r="BG162"/>
  <c r="BF162"/>
  <c r="T162"/>
  <c r="T161"/>
  <c r="R162"/>
  <c r="R161"/>
  <c r="P162"/>
  <c r="P161"/>
  <c r="BK162"/>
  <c r="BK161"/>
  <c r="J161"/>
  <c r="J162"/>
  <c r="BE162"/>
  <c r="J65"/>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0"/>
  <c r="BH150"/>
  <c r="BG150"/>
  <c r="BF150"/>
  <c r="T150"/>
  <c r="R150"/>
  <c r="P150"/>
  <c r="BK150"/>
  <c r="J150"/>
  <c r="BE150"/>
  <c r="BI148"/>
  <c r="BH148"/>
  <c r="BG148"/>
  <c r="BF148"/>
  <c r="T148"/>
  <c r="R148"/>
  <c r="P148"/>
  <c r="BK148"/>
  <c r="J148"/>
  <c r="BE148"/>
  <c r="BI147"/>
  <c r="BH147"/>
  <c r="BG147"/>
  <c r="BF147"/>
  <c r="T147"/>
  <c r="R147"/>
  <c r="P147"/>
  <c r="BK147"/>
  <c r="J147"/>
  <c r="BE147"/>
  <c r="BI146"/>
  <c r="BH146"/>
  <c r="BG146"/>
  <c r="BF146"/>
  <c r="T146"/>
  <c r="R146"/>
  <c r="P146"/>
  <c r="BK146"/>
  <c r="J146"/>
  <c r="BE146"/>
  <c r="BI144"/>
  <c r="BH144"/>
  <c r="BG144"/>
  <c r="BF144"/>
  <c r="T144"/>
  <c r="R144"/>
  <c r="P144"/>
  <c r="BK144"/>
  <c r="J144"/>
  <c r="BE144"/>
  <c r="BI142"/>
  <c r="BH142"/>
  <c r="BG142"/>
  <c r="BF142"/>
  <c r="T142"/>
  <c r="R142"/>
  <c r="P142"/>
  <c r="BK142"/>
  <c r="J142"/>
  <c r="BE142"/>
  <c r="BI141"/>
  <c r="BH141"/>
  <c r="BG141"/>
  <c r="BF141"/>
  <c r="T141"/>
  <c r="R141"/>
  <c r="P141"/>
  <c r="BK141"/>
  <c r="J141"/>
  <c r="BE141"/>
  <c r="BI137"/>
  <c r="BH137"/>
  <c r="BG137"/>
  <c r="BF137"/>
  <c r="T137"/>
  <c r="R137"/>
  <c r="P137"/>
  <c r="BK137"/>
  <c r="J137"/>
  <c r="BE137"/>
  <c r="BI136"/>
  <c r="BH136"/>
  <c r="BG136"/>
  <c r="BF136"/>
  <c r="T136"/>
  <c r="R136"/>
  <c r="P136"/>
  <c r="BK136"/>
  <c r="J136"/>
  <c r="BE136"/>
  <c r="BI134"/>
  <c r="BH134"/>
  <c r="BG134"/>
  <c r="BF134"/>
  <c r="T134"/>
  <c r="R134"/>
  <c r="P134"/>
  <c r="BK134"/>
  <c r="J134"/>
  <c r="BE134"/>
  <c r="BI133"/>
  <c r="BH133"/>
  <c r="BG133"/>
  <c r="BF133"/>
  <c r="T133"/>
  <c r="T132"/>
  <c r="R133"/>
  <c r="R132"/>
  <c r="P133"/>
  <c r="P132"/>
  <c r="BK133"/>
  <c r="BK132"/>
  <c r="J132"/>
  <c r="J133"/>
  <c r="BE133"/>
  <c r="J64"/>
  <c r="BI128"/>
  <c r="BH128"/>
  <c r="BG128"/>
  <c r="BF128"/>
  <c r="T128"/>
  <c r="T127"/>
  <c r="R128"/>
  <c r="R127"/>
  <c r="P128"/>
  <c r="P127"/>
  <c r="BK128"/>
  <c r="BK127"/>
  <c r="J127"/>
  <c r="J128"/>
  <c r="BE128"/>
  <c r="J63"/>
  <c r="BI125"/>
  <c r="BH125"/>
  <c r="BG125"/>
  <c r="BF125"/>
  <c r="T125"/>
  <c r="R125"/>
  <c r="P125"/>
  <c r="BK125"/>
  <c r="J125"/>
  <c r="BE125"/>
  <c r="BI121"/>
  <c r="BH121"/>
  <c r="BG121"/>
  <c r="BF121"/>
  <c r="T121"/>
  <c r="T120"/>
  <c r="R121"/>
  <c r="R120"/>
  <c r="P121"/>
  <c r="P120"/>
  <c r="BK121"/>
  <c r="BK120"/>
  <c r="J120"/>
  <c r="J121"/>
  <c r="BE121"/>
  <c r="J62"/>
  <c r="BI118"/>
  <c r="BH118"/>
  <c r="BG118"/>
  <c r="BF118"/>
  <c r="T118"/>
  <c r="R118"/>
  <c r="P118"/>
  <c r="BK118"/>
  <c r="J118"/>
  <c r="BE118"/>
  <c r="BI115"/>
  <c r="BH115"/>
  <c r="BG115"/>
  <c r="BF115"/>
  <c r="T115"/>
  <c r="R115"/>
  <c r="P115"/>
  <c r="BK115"/>
  <c r="J115"/>
  <c r="BE115"/>
  <c r="BI111"/>
  <c r="BH111"/>
  <c r="BG111"/>
  <c r="BF111"/>
  <c r="T111"/>
  <c r="R111"/>
  <c r="P111"/>
  <c r="BK111"/>
  <c r="J111"/>
  <c r="BE111"/>
  <c r="BI107"/>
  <c r="BH107"/>
  <c r="BG107"/>
  <c r="BF107"/>
  <c r="T107"/>
  <c r="R107"/>
  <c r="P107"/>
  <c r="BK107"/>
  <c r="J107"/>
  <c r="BE107"/>
  <c r="BI103"/>
  <c r="BH103"/>
  <c r="BG103"/>
  <c r="BF103"/>
  <c r="T103"/>
  <c r="R103"/>
  <c r="P103"/>
  <c r="BK103"/>
  <c r="J103"/>
  <c r="BE103"/>
  <c r="BI100"/>
  <c r="BH100"/>
  <c r="BG100"/>
  <c r="BF100"/>
  <c r="T100"/>
  <c r="R100"/>
  <c r="P100"/>
  <c r="BK100"/>
  <c r="J100"/>
  <c r="BE100"/>
  <c r="BI96"/>
  <c r="BH96"/>
  <c r="BG96"/>
  <c r="BF96"/>
  <c r="T96"/>
  <c r="R96"/>
  <c r="P96"/>
  <c r="BK96"/>
  <c r="J96"/>
  <c r="BE96"/>
  <c r="BI93"/>
  <c r="BH93"/>
  <c r="BG93"/>
  <c r="BF93"/>
  <c r="T93"/>
  <c r="R93"/>
  <c r="P93"/>
  <c r="BK93"/>
  <c r="J93"/>
  <c r="BE93"/>
  <c r="BI90"/>
  <c r="F37"/>
  <c i="1" r="BD59"/>
  <c i="6" r="BH90"/>
  <c r="F36"/>
  <c i="1" r="BC59"/>
  <c i="6" r="BG90"/>
  <c r="F35"/>
  <c i="1" r="BB59"/>
  <c i="6" r="BF90"/>
  <c r="J34"/>
  <c i="1" r="AW59"/>
  <c i="6" r="F34"/>
  <c i="1" r="BA59"/>
  <c i="6" r="T90"/>
  <c r="T89"/>
  <c r="T88"/>
  <c r="T87"/>
  <c r="R90"/>
  <c r="R89"/>
  <c r="R88"/>
  <c r="R87"/>
  <c r="P90"/>
  <c r="P89"/>
  <c r="P88"/>
  <c r="P87"/>
  <c i="1" r="AU59"/>
  <c i="6" r="BK90"/>
  <c r="BK89"/>
  <c r="J89"/>
  <c r="BK88"/>
  <c r="J88"/>
  <c r="BK87"/>
  <c r="J87"/>
  <c r="J59"/>
  <c r="J30"/>
  <c i="1" r="AG59"/>
  <c i="6" r="J90"/>
  <c r="BE90"/>
  <c r="J33"/>
  <c i="1" r="AV59"/>
  <c i="6" r="F33"/>
  <c i="1" r="AZ59"/>
  <c i="6" r="J61"/>
  <c r="J60"/>
  <c r="J84"/>
  <c r="J83"/>
  <c r="F83"/>
  <c r="F81"/>
  <c r="E79"/>
  <c r="J55"/>
  <c r="J54"/>
  <c r="F54"/>
  <c r="F52"/>
  <c r="E50"/>
  <c r="J39"/>
  <c r="J18"/>
  <c r="E18"/>
  <c r="F84"/>
  <c r="F55"/>
  <c r="J17"/>
  <c r="J12"/>
  <c r="J81"/>
  <c r="J52"/>
  <c r="E7"/>
  <c r="E77"/>
  <c r="E48"/>
  <c i="5" r="J37"/>
  <c r="J36"/>
  <c i="1" r="AY58"/>
  <c i="5" r="J35"/>
  <c i="1" r="AX58"/>
  <c i="5" r="BI254"/>
  <c r="BH254"/>
  <c r="BG254"/>
  <c r="BF254"/>
  <c r="T254"/>
  <c r="T253"/>
  <c r="R254"/>
  <c r="R253"/>
  <c r="P254"/>
  <c r="P253"/>
  <c r="BK254"/>
  <c r="BK253"/>
  <c r="J253"/>
  <c r="J254"/>
  <c r="BE254"/>
  <c r="J70"/>
  <c r="BI251"/>
  <c r="BH251"/>
  <c r="BG251"/>
  <c r="BF251"/>
  <c r="T251"/>
  <c r="T250"/>
  <c r="T249"/>
  <c r="R251"/>
  <c r="R250"/>
  <c r="R249"/>
  <c r="P251"/>
  <c r="P250"/>
  <c r="P249"/>
  <c r="BK251"/>
  <c r="BK250"/>
  <c r="J250"/>
  <c r="BK249"/>
  <c r="J249"/>
  <c r="J251"/>
  <c r="BE251"/>
  <c r="J69"/>
  <c r="J68"/>
  <c r="BI247"/>
  <c r="BH247"/>
  <c r="BG247"/>
  <c r="BF247"/>
  <c r="T247"/>
  <c r="T246"/>
  <c r="R247"/>
  <c r="R246"/>
  <c r="P247"/>
  <c r="P246"/>
  <c r="BK247"/>
  <c r="BK246"/>
  <c r="J246"/>
  <c r="J247"/>
  <c r="BE247"/>
  <c r="J67"/>
  <c r="BI243"/>
  <c r="BH243"/>
  <c r="BG243"/>
  <c r="BF243"/>
  <c r="T243"/>
  <c r="R243"/>
  <c r="P243"/>
  <c r="BK243"/>
  <c r="J243"/>
  <c r="BE243"/>
  <c r="BI236"/>
  <c r="BH236"/>
  <c r="BG236"/>
  <c r="BF236"/>
  <c r="T236"/>
  <c r="R236"/>
  <c r="P236"/>
  <c r="BK236"/>
  <c r="J236"/>
  <c r="BE236"/>
  <c r="BI225"/>
  <c r="BH225"/>
  <c r="BG225"/>
  <c r="BF225"/>
  <c r="T225"/>
  <c r="R225"/>
  <c r="P225"/>
  <c r="BK225"/>
  <c r="J225"/>
  <c r="BE225"/>
  <c r="BI214"/>
  <c r="BH214"/>
  <c r="BG214"/>
  <c r="BF214"/>
  <c r="T214"/>
  <c r="T213"/>
  <c r="R214"/>
  <c r="R213"/>
  <c r="P214"/>
  <c r="P213"/>
  <c r="BK214"/>
  <c r="BK213"/>
  <c r="J213"/>
  <c r="J214"/>
  <c r="BE214"/>
  <c r="J66"/>
  <c r="BI207"/>
  <c r="BH207"/>
  <c r="BG207"/>
  <c r="BF207"/>
  <c r="T207"/>
  <c r="R207"/>
  <c r="P207"/>
  <c r="BK207"/>
  <c r="J207"/>
  <c r="BE207"/>
  <c r="BI203"/>
  <c r="BH203"/>
  <c r="BG203"/>
  <c r="BF203"/>
  <c r="T203"/>
  <c r="R203"/>
  <c r="P203"/>
  <c r="BK203"/>
  <c r="J203"/>
  <c r="BE203"/>
  <c r="BI199"/>
  <c r="BH199"/>
  <c r="BG199"/>
  <c r="BF199"/>
  <c r="T199"/>
  <c r="R199"/>
  <c r="P199"/>
  <c r="BK199"/>
  <c r="J199"/>
  <c r="BE199"/>
  <c r="BI198"/>
  <c r="BH198"/>
  <c r="BG198"/>
  <c r="BF198"/>
  <c r="T198"/>
  <c r="R198"/>
  <c r="P198"/>
  <c r="BK198"/>
  <c r="J198"/>
  <c r="BE198"/>
  <c r="BI194"/>
  <c r="BH194"/>
  <c r="BG194"/>
  <c r="BF194"/>
  <c r="T194"/>
  <c r="R194"/>
  <c r="P194"/>
  <c r="BK194"/>
  <c r="J194"/>
  <c r="BE194"/>
  <c r="BI192"/>
  <c r="BH192"/>
  <c r="BG192"/>
  <c r="BF192"/>
  <c r="T192"/>
  <c r="R192"/>
  <c r="P192"/>
  <c r="BK192"/>
  <c r="J192"/>
  <c r="BE192"/>
  <c r="BI186"/>
  <c r="BH186"/>
  <c r="BG186"/>
  <c r="BF186"/>
  <c r="T186"/>
  <c r="T185"/>
  <c r="R186"/>
  <c r="R185"/>
  <c r="P186"/>
  <c r="P185"/>
  <c r="BK186"/>
  <c r="BK185"/>
  <c r="J185"/>
  <c r="J186"/>
  <c r="BE186"/>
  <c r="J65"/>
  <c r="BI184"/>
  <c r="BH184"/>
  <c r="BG184"/>
  <c r="BF184"/>
  <c r="T184"/>
  <c r="R184"/>
  <c r="P184"/>
  <c r="BK184"/>
  <c r="J184"/>
  <c r="BE184"/>
  <c r="BI180"/>
  <c r="BH180"/>
  <c r="BG180"/>
  <c r="BF180"/>
  <c r="T180"/>
  <c r="R180"/>
  <c r="P180"/>
  <c r="BK180"/>
  <c r="J180"/>
  <c r="BE180"/>
  <c r="BI175"/>
  <c r="BH175"/>
  <c r="BG175"/>
  <c r="BF175"/>
  <c r="T175"/>
  <c r="R175"/>
  <c r="P175"/>
  <c r="BK175"/>
  <c r="J175"/>
  <c r="BE175"/>
  <c r="BI171"/>
  <c r="BH171"/>
  <c r="BG171"/>
  <c r="BF171"/>
  <c r="T171"/>
  <c r="R171"/>
  <c r="P171"/>
  <c r="BK171"/>
  <c r="J171"/>
  <c r="BE171"/>
  <c r="BI167"/>
  <c r="BH167"/>
  <c r="BG167"/>
  <c r="BF167"/>
  <c r="T167"/>
  <c r="R167"/>
  <c r="P167"/>
  <c r="BK167"/>
  <c r="J167"/>
  <c r="BE167"/>
  <c r="BI163"/>
  <c r="BH163"/>
  <c r="BG163"/>
  <c r="BF163"/>
  <c r="T163"/>
  <c r="R163"/>
  <c r="P163"/>
  <c r="BK163"/>
  <c r="J163"/>
  <c r="BE163"/>
  <c r="BI158"/>
  <c r="BH158"/>
  <c r="BG158"/>
  <c r="BF158"/>
  <c r="T158"/>
  <c r="R158"/>
  <c r="P158"/>
  <c r="BK158"/>
  <c r="J158"/>
  <c r="BE158"/>
  <c r="BI153"/>
  <c r="BH153"/>
  <c r="BG153"/>
  <c r="BF153"/>
  <c r="T153"/>
  <c r="T152"/>
  <c r="R153"/>
  <c r="R152"/>
  <c r="P153"/>
  <c r="P152"/>
  <c r="BK153"/>
  <c r="BK152"/>
  <c r="J152"/>
  <c r="J153"/>
  <c r="BE153"/>
  <c r="J64"/>
  <c r="BI149"/>
  <c r="BH149"/>
  <c r="BG149"/>
  <c r="BF149"/>
  <c r="T149"/>
  <c r="T148"/>
  <c r="R149"/>
  <c r="R148"/>
  <c r="P149"/>
  <c r="P148"/>
  <c r="BK149"/>
  <c r="BK148"/>
  <c r="J148"/>
  <c r="J149"/>
  <c r="BE149"/>
  <c r="J63"/>
  <c r="BI144"/>
  <c r="BH144"/>
  <c r="BG144"/>
  <c r="BF144"/>
  <c r="T144"/>
  <c r="R144"/>
  <c r="P144"/>
  <c r="BK144"/>
  <c r="J144"/>
  <c r="BE144"/>
  <c r="BI142"/>
  <c r="BH142"/>
  <c r="BG142"/>
  <c r="BF142"/>
  <c r="T142"/>
  <c r="R142"/>
  <c r="P142"/>
  <c r="BK142"/>
  <c r="J142"/>
  <c r="BE142"/>
  <c r="BI138"/>
  <c r="BH138"/>
  <c r="BG138"/>
  <c r="BF138"/>
  <c r="T138"/>
  <c r="T137"/>
  <c r="R138"/>
  <c r="R137"/>
  <c r="P138"/>
  <c r="P137"/>
  <c r="BK138"/>
  <c r="BK137"/>
  <c r="J137"/>
  <c r="J138"/>
  <c r="BE138"/>
  <c r="J62"/>
  <c r="BI135"/>
  <c r="BH135"/>
  <c r="BG135"/>
  <c r="BF135"/>
  <c r="T135"/>
  <c r="R135"/>
  <c r="P135"/>
  <c r="BK135"/>
  <c r="J135"/>
  <c r="BE135"/>
  <c r="BI131"/>
  <c r="BH131"/>
  <c r="BG131"/>
  <c r="BF131"/>
  <c r="T131"/>
  <c r="R131"/>
  <c r="P131"/>
  <c r="BK131"/>
  <c r="J131"/>
  <c r="BE131"/>
  <c r="BI129"/>
  <c r="BH129"/>
  <c r="BG129"/>
  <c r="BF129"/>
  <c r="T129"/>
  <c r="R129"/>
  <c r="P129"/>
  <c r="BK129"/>
  <c r="J129"/>
  <c r="BE129"/>
  <c r="BI125"/>
  <c r="BH125"/>
  <c r="BG125"/>
  <c r="BF125"/>
  <c r="T125"/>
  <c r="R125"/>
  <c r="P125"/>
  <c r="BK125"/>
  <c r="J125"/>
  <c r="BE125"/>
  <c r="BI121"/>
  <c r="BH121"/>
  <c r="BG121"/>
  <c r="BF121"/>
  <c r="T121"/>
  <c r="R121"/>
  <c r="P121"/>
  <c r="BK121"/>
  <c r="J121"/>
  <c r="BE121"/>
  <c r="BI119"/>
  <c r="BH119"/>
  <c r="BG119"/>
  <c r="BF119"/>
  <c r="T119"/>
  <c r="R119"/>
  <c r="P119"/>
  <c r="BK119"/>
  <c r="J119"/>
  <c r="BE119"/>
  <c r="BI115"/>
  <c r="BH115"/>
  <c r="BG115"/>
  <c r="BF115"/>
  <c r="T115"/>
  <c r="R115"/>
  <c r="P115"/>
  <c r="BK115"/>
  <c r="J115"/>
  <c r="BE115"/>
  <c r="BI111"/>
  <c r="BH111"/>
  <c r="BG111"/>
  <c r="BF111"/>
  <c r="T111"/>
  <c r="R111"/>
  <c r="P111"/>
  <c r="BK111"/>
  <c r="J111"/>
  <c r="BE111"/>
  <c r="BI107"/>
  <c r="BH107"/>
  <c r="BG107"/>
  <c r="BF107"/>
  <c r="T107"/>
  <c r="R107"/>
  <c r="P107"/>
  <c r="BK107"/>
  <c r="J107"/>
  <c r="BE107"/>
  <c r="BI101"/>
  <c r="BH101"/>
  <c r="BG101"/>
  <c r="BF101"/>
  <c r="T101"/>
  <c r="R101"/>
  <c r="P101"/>
  <c r="BK101"/>
  <c r="J101"/>
  <c r="BE101"/>
  <c r="BI97"/>
  <c r="BH97"/>
  <c r="BG97"/>
  <c r="BF97"/>
  <c r="T97"/>
  <c r="R97"/>
  <c r="P97"/>
  <c r="BK97"/>
  <c r="J97"/>
  <c r="BE97"/>
  <c r="BI93"/>
  <c r="F37"/>
  <c i="1" r="BD58"/>
  <c i="5" r="BH93"/>
  <c r="F36"/>
  <c i="1" r="BC58"/>
  <c i="5" r="BG93"/>
  <c r="F35"/>
  <c i="1" r="BB58"/>
  <c i="5" r="BF93"/>
  <c r="J34"/>
  <c i="1" r="AW58"/>
  <c i="5" r="F34"/>
  <c i="1" r="BA58"/>
  <c i="5" r="T93"/>
  <c r="T92"/>
  <c r="T91"/>
  <c r="T90"/>
  <c r="R93"/>
  <c r="R92"/>
  <c r="R91"/>
  <c r="R90"/>
  <c r="P93"/>
  <c r="P92"/>
  <c r="P91"/>
  <c r="P90"/>
  <c i="1" r="AU58"/>
  <c i="5" r="BK93"/>
  <c r="BK92"/>
  <c r="J92"/>
  <c r="BK91"/>
  <c r="J91"/>
  <c r="BK90"/>
  <c r="J90"/>
  <c r="J59"/>
  <c r="J30"/>
  <c i="1" r="AG58"/>
  <c i="5" r="J93"/>
  <c r="BE93"/>
  <c r="J33"/>
  <c i="1" r="AV58"/>
  <c i="5" r="F33"/>
  <c i="1" r="AZ58"/>
  <c i="5" r="J61"/>
  <c r="J60"/>
  <c r="J87"/>
  <c r="J86"/>
  <c r="F86"/>
  <c r="F84"/>
  <c r="E82"/>
  <c r="J55"/>
  <c r="J54"/>
  <c r="F54"/>
  <c r="F52"/>
  <c r="E50"/>
  <c r="J39"/>
  <c r="J18"/>
  <c r="E18"/>
  <c r="F87"/>
  <c r="F55"/>
  <c r="J17"/>
  <c r="J12"/>
  <c r="J84"/>
  <c r="J52"/>
  <c r="E7"/>
  <c r="E80"/>
  <c r="E48"/>
  <c i="4" r="J37"/>
  <c r="J36"/>
  <c i="1" r="AY57"/>
  <c i="4" r="J35"/>
  <c i="1" r="AX57"/>
  <c i="4" r="BI726"/>
  <c r="BH726"/>
  <c r="BG726"/>
  <c r="BF726"/>
  <c r="T726"/>
  <c r="R726"/>
  <c r="P726"/>
  <c r="BK726"/>
  <c r="J726"/>
  <c r="BE726"/>
  <c r="BI720"/>
  <c r="BH720"/>
  <c r="BG720"/>
  <c r="BF720"/>
  <c r="T720"/>
  <c r="R720"/>
  <c r="P720"/>
  <c r="BK720"/>
  <c r="J720"/>
  <c r="BE720"/>
  <c r="BI707"/>
  <c r="BH707"/>
  <c r="BG707"/>
  <c r="BF707"/>
  <c r="T707"/>
  <c r="R707"/>
  <c r="P707"/>
  <c r="BK707"/>
  <c r="J707"/>
  <c r="BE707"/>
  <c r="BI700"/>
  <c r="BH700"/>
  <c r="BG700"/>
  <c r="BF700"/>
  <c r="T700"/>
  <c r="R700"/>
  <c r="P700"/>
  <c r="BK700"/>
  <c r="J700"/>
  <c r="BE700"/>
  <c r="BI698"/>
  <c r="BH698"/>
  <c r="BG698"/>
  <c r="BF698"/>
  <c r="T698"/>
  <c r="R698"/>
  <c r="P698"/>
  <c r="BK698"/>
  <c r="J698"/>
  <c r="BE698"/>
  <c r="BI688"/>
  <c r="BH688"/>
  <c r="BG688"/>
  <c r="BF688"/>
  <c r="T688"/>
  <c r="R688"/>
  <c r="P688"/>
  <c r="BK688"/>
  <c r="J688"/>
  <c r="BE688"/>
  <c r="BI686"/>
  <c r="BH686"/>
  <c r="BG686"/>
  <c r="BF686"/>
  <c r="T686"/>
  <c r="R686"/>
  <c r="P686"/>
  <c r="BK686"/>
  <c r="J686"/>
  <c r="BE686"/>
  <c r="BI677"/>
  <c r="BH677"/>
  <c r="BG677"/>
  <c r="BF677"/>
  <c r="T677"/>
  <c r="R677"/>
  <c r="P677"/>
  <c r="BK677"/>
  <c r="J677"/>
  <c r="BE677"/>
  <c r="BI675"/>
  <c r="BH675"/>
  <c r="BG675"/>
  <c r="BF675"/>
  <c r="T675"/>
  <c r="R675"/>
  <c r="P675"/>
  <c r="BK675"/>
  <c r="J675"/>
  <c r="BE675"/>
  <c r="BI666"/>
  <c r="BH666"/>
  <c r="BG666"/>
  <c r="BF666"/>
  <c r="T666"/>
  <c r="R666"/>
  <c r="P666"/>
  <c r="BK666"/>
  <c r="J666"/>
  <c r="BE666"/>
  <c r="BI664"/>
  <c r="BH664"/>
  <c r="BG664"/>
  <c r="BF664"/>
  <c r="T664"/>
  <c r="R664"/>
  <c r="P664"/>
  <c r="BK664"/>
  <c r="J664"/>
  <c r="BE664"/>
  <c r="BI659"/>
  <c r="BH659"/>
  <c r="BG659"/>
  <c r="BF659"/>
  <c r="T659"/>
  <c r="R659"/>
  <c r="P659"/>
  <c r="BK659"/>
  <c r="J659"/>
  <c r="BE659"/>
  <c r="BI653"/>
  <c r="BH653"/>
  <c r="BG653"/>
  <c r="BF653"/>
  <c r="T653"/>
  <c r="R653"/>
  <c r="P653"/>
  <c r="BK653"/>
  <c r="J653"/>
  <c r="BE653"/>
  <c r="BI651"/>
  <c r="BH651"/>
  <c r="BG651"/>
  <c r="BF651"/>
  <c r="T651"/>
  <c r="R651"/>
  <c r="P651"/>
  <c r="BK651"/>
  <c r="J651"/>
  <c r="BE651"/>
  <c r="BI639"/>
  <c r="BH639"/>
  <c r="BG639"/>
  <c r="BF639"/>
  <c r="T639"/>
  <c r="R639"/>
  <c r="P639"/>
  <c r="BK639"/>
  <c r="J639"/>
  <c r="BE639"/>
  <c r="BI637"/>
  <c r="BH637"/>
  <c r="BG637"/>
  <c r="BF637"/>
  <c r="T637"/>
  <c r="R637"/>
  <c r="P637"/>
  <c r="BK637"/>
  <c r="J637"/>
  <c r="BE637"/>
  <c r="BI620"/>
  <c r="BH620"/>
  <c r="BG620"/>
  <c r="BF620"/>
  <c r="T620"/>
  <c r="R620"/>
  <c r="P620"/>
  <c r="BK620"/>
  <c r="J620"/>
  <c r="BE620"/>
  <c r="BI618"/>
  <c r="BH618"/>
  <c r="BG618"/>
  <c r="BF618"/>
  <c r="T618"/>
  <c r="R618"/>
  <c r="P618"/>
  <c r="BK618"/>
  <c r="J618"/>
  <c r="BE618"/>
  <c r="BI612"/>
  <c r="BH612"/>
  <c r="BG612"/>
  <c r="BF612"/>
  <c r="T612"/>
  <c r="R612"/>
  <c r="P612"/>
  <c r="BK612"/>
  <c r="J612"/>
  <c r="BE612"/>
  <c r="BI610"/>
  <c r="BH610"/>
  <c r="BG610"/>
  <c r="BF610"/>
  <c r="T610"/>
  <c r="R610"/>
  <c r="P610"/>
  <c r="BK610"/>
  <c r="J610"/>
  <c r="BE610"/>
  <c r="BI604"/>
  <c r="BH604"/>
  <c r="BG604"/>
  <c r="BF604"/>
  <c r="T604"/>
  <c r="T603"/>
  <c r="T602"/>
  <c r="R604"/>
  <c r="R603"/>
  <c r="R602"/>
  <c r="P604"/>
  <c r="P603"/>
  <c r="P602"/>
  <c r="BK604"/>
  <c r="BK603"/>
  <c r="J603"/>
  <c r="BK602"/>
  <c r="J602"/>
  <c r="J604"/>
  <c r="BE604"/>
  <c r="J72"/>
  <c r="J71"/>
  <c r="BI600"/>
  <c r="BH600"/>
  <c r="BG600"/>
  <c r="BF600"/>
  <c r="T600"/>
  <c r="T599"/>
  <c r="R600"/>
  <c r="R599"/>
  <c r="P600"/>
  <c r="P599"/>
  <c r="BK600"/>
  <c r="BK599"/>
  <c r="J599"/>
  <c r="J600"/>
  <c r="BE600"/>
  <c r="J70"/>
  <c r="BI590"/>
  <c r="BH590"/>
  <c r="BG590"/>
  <c r="BF590"/>
  <c r="T590"/>
  <c r="R590"/>
  <c r="P590"/>
  <c r="BK590"/>
  <c r="J590"/>
  <c r="BE590"/>
  <c r="BI586"/>
  <c r="BH586"/>
  <c r="BG586"/>
  <c r="BF586"/>
  <c r="T586"/>
  <c r="R586"/>
  <c r="P586"/>
  <c r="BK586"/>
  <c r="J586"/>
  <c r="BE586"/>
  <c r="BI582"/>
  <c r="BH582"/>
  <c r="BG582"/>
  <c r="BF582"/>
  <c r="T582"/>
  <c r="T581"/>
  <c r="R582"/>
  <c r="R581"/>
  <c r="P582"/>
  <c r="P581"/>
  <c r="BK582"/>
  <c r="BK581"/>
  <c r="J581"/>
  <c r="J582"/>
  <c r="BE582"/>
  <c r="J69"/>
  <c r="BI578"/>
  <c r="BH578"/>
  <c r="BG578"/>
  <c r="BF578"/>
  <c r="T578"/>
  <c r="R578"/>
  <c r="P578"/>
  <c r="BK578"/>
  <c r="J578"/>
  <c r="BE578"/>
  <c r="BI576"/>
  <c r="BH576"/>
  <c r="BG576"/>
  <c r="BF576"/>
  <c r="T576"/>
  <c r="R576"/>
  <c r="P576"/>
  <c r="BK576"/>
  <c r="J576"/>
  <c r="BE576"/>
  <c r="BI572"/>
  <c r="BH572"/>
  <c r="BG572"/>
  <c r="BF572"/>
  <c r="T572"/>
  <c r="R572"/>
  <c r="P572"/>
  <c r="BK572"/>
  <c r="J572"/>
  <c r="BE572"/>
  <c r="BI569"/>
  <c r="BH569"/>
  <c r="BG569"/>
  <c r="BF569"/>
  <c r="T569"/>
  <c r="R569"/>
  <c r="P569"/>
  <c r="BK569"/>
  <c r="J569"/>
  <c r="BE569"/>
  <c r="BI567"/>
  <c r="BH567"/>
  <c r="BG567"/>
  <c r="BF567"/>
  <c r="T567"/>
  <c r="R567"/>
  <c r="P567"/>
  <c r="BK567"/>
  <c r="J567"/>
  <c r="BE567"/>
  <c r="BI563"/>
  <c r="BH563"/>
  <c r="BG563"/>
  <c r="BF563"/>
  <c r="T563"/>
  <c r="R563"/>
  <c r="P563"/>
  <c r="BK563"/>
  <c r="J563"/>
  <c r="BE563"/>
  <c r="BI561"/>
  <c r="BH561"/>
  <c r="BG561"/>
  <c r="BF561"/>
  <c r="T561"/>
  <c r="R561"/>
  <c r="P561"/>
  <c r="BK561"/>
  <c r="J561"/>
  <c r="BE561"/>
  <c r="BI557"/>
  <c r="BH557"/>
  <c r="BG557"/>
  <c r="BF557"/>
  <c r="T557"/>
  <c r="R557"/>
  <c r="P557"/>
  <c r="BK557"/>
  <c r="J557"/>
  <c r="BE557"/>
  <c r="BI556"/>
  <c r="BH556"/>
  <c r="BG556"/>
  <c r="BF556"/>
  <c r="T556"/>
  <c r="R556"/>
  <c r="P556"/>
  <c r="BK556"/>
  <c r="J556"/>
  <c r="BE556"/>
  <c r="BI553"/>
  <c r="BH553"/>
  <c r="BG553"/>
  <c r="BF553"/>
  <c r="T553"/>
  <c r="R553"/>
  <c r="P553"/>
  <c r="BK553"/>
  <c r="J553"/>
  <c r="BE553"/>
  <c r="BI552"/>
  <c r="BH552"/>
  <c r="BG552"/>
  <c r="BF552"/>
  <c r="T552"/>
  <c r="R552"/>
  <c r="P552"/>
  <c r="BK552"/>
  <c r="J552"/>
  <c r="BE552"/>
  <c r="BI550"/>
  <c r="BH550"/>
  <c r="BG550"/>
  <c r="BF550"/>
  <c r="T550"/>
  <c r="R550"/>
  <c r="P550"/>
  <c r="BK550"/>
  <c r="J550"/>
  <c r="BE550"/>
  <c r="BI546"/>
  <c r="BH546"/>
  <c r="BG546"/>
  <c r="BF546"/>
  <c r="T546"/>
  <c r="R546"/>
  <c r="P546"/>
  <c r="BK546"/>
  <c r="J546"/>
  <c r="BE546"/>
  <c r="BI542"/>
  <c r="BH542"/>
  <c r="BG542"/>
  <c r="BF542"/>
  <c r="T542"/>
  <c r="R542"/>
  <c r="P542"/>
  <c r="BK542"/>
  <c r="J542"/>
  <c r="BE542"/>
  <c r="BI541"/>
  <c r="BH541"/>
  <c r="BG541"/>
  <c r="BF541"/>
  <c r="T541"/>
  <c r="R541"/>
  <c r="P541"/>
  <c r="BK541"/>
  <c r="J541"/>
  <c r="BE541"/>
  <c r="BI534"/>
  <c r="BH534"/>
  <c r="BG534"/>
  <c r="BF534"/>
  <c r="T534"/>
  <c r="R534"/>
  <c r="P534"/>
  <c r="BK534"/>
  <c r="J534"/>
  <c r="BE534"/>
  <c r="BI532"/>
  <c r="BH532"/>
  <c r="BG532"/>
  <c r="BF532"/>
  <c r="T532"/>
  <c r="R532"/>
  <c r="P532"/>
  <c r="BK532"/>
  <c r="J532"/>
  <c r="BE532"/>
  <c r="BI531"/>
  <c r="BH531"/>
  <c r="BG531"/>
  <c r="BF531"/>
  <c r="T531"/>
  <c r="R531"/>
  <c r="P531"/>
  <c r="BK531"/>
  <c r="J531"/>
  <c r="BE531"/>
  <c r="BI528"/>
  <c r="BH528"/>
  <c r="BG528"/>
  <c r="BF528"/>
  <c r="T528"/>
  <c r="T527"/>
  <c r="R528"/>
  <c r="R527"/>
  <c r="P528"/>
  <c r="P527"/>
  <c r="BK528"/>
  <c r="BK527"/>
  <c r="J527"/>
  <c r="J528"/>
  <c r="BE528"/>
  <c r="J68"/>
  <c r="BI525"/>
  <c r="BH525"/>
  <c r="BG525"/>
  <c r="BF525"/>
  <c r="T525"/>
  <c r="R525"/>
  <c r="P525"/>
  <c r="BK525"/>
  <c r="J525"/>
  <c r="BE525"/>
  <c r="BI522"/>
  <c r="BH522"/>
  <c r="BG522"/>
  <c r="BF522"/>
  <c r="T522"/>
  <c r="T521"/>
  <c r="R522"/>
  <c r="R521"/>
  <c r="P522"/>
  <c r="P521"/>
  <c r="BK522"/>
  <c r="BK521"/>
  <c r="J521"/>
  <c r="J522"/>
  <c r="BE522"/>
  <c r="J67"/>
  <c r="BI518"/>
  <c r="BH518"/>
  <c r="BG518"/>
  <c r="BF518"/>
  <c r="T518"/>
  <c r="T517"/>
  <c r="R518"/>
  <c r="R517"/>
  <c r="P518"/>
  <c r="P517"/>
  <c r="BK518"/>
  <c r="BK517"/>
  <c r="J517"/>
  <c r="J518"/>
  <c r="BE518"/>
  <c r="J66"/>
  <c r="BI513"/>
  <c r="BH513"/>
  <c r="BG513"/>
  <c r="BF513"/>
  <c r="T513"/>
  <c r="R513"/>
  <c r="P513"/>
  <c r="BK513"/>
  <c r="J513"/>
  <c r="BE513"/>
  <c r="BI511"/>
  <c r="BH511"/>
  <c r="BG511"/>
  <c r="BF511"/>
  <c r="T511"/>
  <c r="R511"/>
  <c r="P511"/>
  <c r="BK511"/>
  <c r="J511"/>
  <c r="BE511"/>
  <c r="BI507"/>
  <c r="BH507"/>
  <c r="BG507"/>
  <c r="BF507"/>
  <c r="T507"/>
  <c r="R507"/>
  <c r="P507"/>
  <c r="BK507"/>
  <c r="J507"/>
  <c r="BE507"/>
  <c r="BI505"/>
  <c r="BH505"/>
  <c r="BG505"/>
  <c r="BF505"/>
  <c r="T505"/>
  <c r="R505"/>
  <c r="P505"/>
  <c r="BK505"/>
  <c r="J505"/>
  <c r="BE505"/>
  <c r="BI501"/>
  <c r="BH501"/>
  <c r="BG501"/>
  <c r="BF501"/>
  <c r="T501"/>
  <c r="R501"/>
  <c r="P501"/>
  <c r="BK501"/>
  <c r="J501"/>
  <c r="BE501"/>
  <c r="BI494"/>
  <c r="BH494"/>
  <c r="BG494"/>
  <c r="BF494"/>
  <c r="T494"/>
  <c r="R494"/>
  <c r="P494"/>
  <c r="BK494"/>
  <c r="J494"/>
  <c r="BE494"/>
  <c r="BI487"/>
  <c r="BH487"/>
  <c r="BG487"/>
  <c r="BF487"/>
  <c r="T487"/>
  <c r="R487"/>
  <c r="P487"/>
  <c r="BK487"/>
  <c r="J487"/>
  <c r="BE487"/>
  <c r="BI481"/>
  <c r="BH481"/>
  <c r="BG481"/>
  <c r="BF481"/>
  <c r="T481"/>
  <c r="R481"/>
  <c r="P481"/>
  <c r="BK481"/>
  <c r="J481"/>
  <c r="BE481"/>
  <c r="BI474"/>
  <c r="BH474"/>
  <c r="BG474"/>
  <c r="BF474"/>
  <c r="T474"/>
  <c r="R474"/>
  <c r="P474"/>
  <c r="BK474"/>
  <c r="J474"/>
  <c r="BE474"/>
  <c r="BI468"/>
  <c r="BH468"/>
  <c r="BG468"/>
  <c r="BF468"/>
  <c r="T468"/>
  <c r="R468"/>
  <c r="P468"/>
  <c r="BK468"/>
  <c r="J468"/>
  <c r="BE468"/>
  <c r="BI464"/>
  <c r="BH464"/>
  <c r="BG464"/>
  <c r="BF464"/>
  <c r="T464"/>
  <c r="R464"/>
  <c r="P464"/>
  <c r="BK464"/>
  <c r="J464"/>
  <c r="BE464"/>
  <c r="BI458"/>
  <c r="BH458"/>
  <c r="BG458"/>
  <c r="BF458"/>
  <c r="T458"/>
  <c r="R458"/>
  <c r="P458"/>
  <c r="BK458"/>
  <c r="J458"/>
  <c r="BE458"/>
  <c r="BI447"/>
  <c r="BH447"/>
  <c r="BG447"/>
  <c r="BF447"/>
  <c r="T447"/>
  <c r="T446"/>
  <c r="R447"/>
  <c r="R446"/>
  <c r="P447"/>
  <c r="P446"/>
  <c r="BK447"/>
  <c r="BK446"/>
  <c r="J446"/>
  <c r="J447"/>
  <c r="BE447"/>
  <c r="J65"/>
  <c r="BI442"/>
  <c r="BH442"/>
  <c r="BG442"/>
  <c r="BF442"/>
  <c r="T442"/>
  <c r="R442"/>
  <c r="P442"/>
  <c r="BK442"/>
  <c r="J442"/>
  <c r="BE442"/>
  <c r="BI435"/>
  <c r="BH435"/>
  <c r="BG435"/>
  <c r="BF435"/>
  <c r="T435"/>
  <c r="R435"/>
  <c r="P435"/>
  <c r="BK435"/>
  <c r="J435"/>
  <c r="BE435"/>
  <c r="BI429"/>
  <c r="BH429"/>
  <c r="BG429"/>
  <c r="BF429"/>
  <c r="T429"/>
  <c r="R429"/>
  <c r="P429"/>
  <c r="BK429"/>
  <c r="J429"/>
  <c r="BE429"/>
  <c r="BI427"/>
  <c r="BH427"/>
  <c r="BG427"/>
  <c r="BF427"/>
  <c r="T427"/>
  <c r="R427"/>
  <c r="P427"/>
  <c r="BK427"/>
  <c r="J427"/>
  <c r="BE427"/>
  <c r="BI423"/>
  <c r="BH423"/>
  <c r="BG423"/>
  <c r="BF423"/>
  <c r="T423"/>
  <c r="R423"/>
  <c r="P423"/>
  <c r="BK423"/>
  <c r="J423"/>
  <c r="BE423"/>
  <c r="BI417"/>
  <c r="BH417"/>
  <c r="BG417"/>
  <c r="BF417"/>
  <c r="T417"/>
  <c r="R417"/>
  <c r="P417"/>
  <c r="BK417"/>
  <c r="J417"/>
  <c r="BE417"/>
  <c r="BI413"/>
  <c r="BH413"/>
  <c r="BG413"/>
  <c r="BF413"/>
  <c r="T413"/>
  <c r="R413"/>
  <c r="P413"/>
  <c r="BK413"/>
  <c r="J413"/>
  <c r="BE413"/>
  <c r="BI410"/>
  <c r="BH410"/>
  <c r="BG410"/>
  <c r="BF410"/>
  <c r="T410"/>
  <c r="R410"/>
  <c r="P410"/>
  <c r="BK410"/>
  <c r="J410"/>
  <c r="BE410"/>
  <c r="BI406"/>
  <c r="BH406"/>
  <c r="BG406"/>
  <c r="BF406"/>
  <c r="T406"/>
  <c r="R406"/>
  <c r="P406"/>
  <c r="BK406"/>
  <c r="J406"/>
  <c r="BE406"/>
  <c r="BI404"/>
  <c r="BH404"/>
  <c r="BG404"/>
  <c r="BF404"/>
  <c r="T404"/>
  <c r="R404"/>
  <c r="P404"/>
  <c r="BK404"/>
  <c r="J404"/>
  <c r="BE404"/>
  <c r="BI400"/>
  <c r="BH400"/>
  <c r="BG400"/>
  <c r="BF400"/>
  <c r="T400"/>
  <c r="R400"/>
  <c r="P400"/>
  <c r="BK400"/>
  <c r="J400"/>
  <c r="BE400"/>
  <c r="BI397"/>
  <c r="BH397"/>
  <c r="BG397"/>
  <c r="BF397"/>
  <c r="T397"/>
  <c r="R397"/>
  <c r="P397"/>
  <c r="BK397"/>
  <c r="J397"/>
  <c r="BE397"/>
  <c r="BI393"/>
  <c r="BH393"/>
  <c r="BG393"/>
  <c r="BF393"/>
  <c r="T393"/>
  <c r="T392"/>
  <c r="R393"/>
  <c r="R392"/>
  <c r="P393"/>
  <c r="P392"/>
  <c r="BK393"/>
  <c r="BK392"/>
  <c r="J392"/>
  <c r="J393"/>
  <c r="BE393"/>
  <c r="J64"/>
  <c r="BI386"/>
  <c r="BH386"/>
  <c r="BG386"/>
  <c r="BF386"/>
  <c r="T386"/>
  <c r="R386"/>
  <c r="P386"/>
  <c r="BK386"/>
  <c r="J386"/>
  <c r="BE386"/>
  <c r="BI383"/>
  <c r="BH383"/>
  <c r="BG383"/>
  <c r="BF383"/>
  <c r="T383"/>
  <c r="R383"/>
  <c r="P383"/>
  <c r="BK383"/>
  <c r="J383"/>
  <c r="BE383"/>
  <c r="BI380"/>
  <c r="BH380"/>
  <c r="BG380"/>
  <c r="BF380"/>
  <c r="T380"/>
  <c r="R380"/>
  <c r="P380"/>
  <c r="BK380"/>
  <c r="J380"/>
  <c r="BE380"/>
  <c r="BI378"/>
  <c r="BH378"/>
  <c r="BG378"/>
  <c r="BF378"/>
  <c r="T378"/>
  <c r="R378"/>
  <c r="P378"/>
  <c r="BK378"/>
  <c r="J378"/>
  <c r="BE378"/>
  <c r="BI372"/>
  <c r="BH372"/>
  <c r="BG372"/>
  <c r="BF372"/>
  <c r="T372"/>
  <c r="R372"/>
  <c r="P372"/>
  <c r="BK372"/>
  <c r="J372"/>
  <c r="BE372"/>
  <c r="BI370"/>
  <c r="BH370"/>
  <c r="BG370"/>
  <c r="BF370"/>
  <c r="T370"/>
  <c r="R370"/>
  <c r="P370"/>
  <c r="BK370"/>
  <c r="J370"/>
  <c r="BE370"/>
  <c r="BI364"/>
  <c r="BH364"/>
  <c r="BG364"/>
  <c r="BF364"/>
  <c r="T364"/>
  <c r="R364"/>
  <c r="P364"/>
  <c r="BK364"/>
  <c r="J364"/>
  <c r="BE364"/>
  <c r="BI358"/>
  <c r="BH358"/>
  <c r="BG358"/>
  <c r="BF358"/>
  <c r="T358"/>
  <c r="R358"/>
  <c r="P358"/>
  <c r="BK358"/>
  <c r="J358"/>
  <c r="BE358"/>
  <c r="BI352"/>
  <c r="BH352"/>
  <c r="BG352"/>
  <c r="BF352"/>
  <c r="T352"/>
  <c r="R352"/>
  <c r="P352"/>
  <c r="BK352"/>
  <c r="J352"/>
  <c r="BE352"/>
  <c r="BI349"/>
  <c r="BH349"/>
  <c r="BG349"/>
  <c r="BF349"/>
  <c r="T349"/>
  <c r="R349"/>
  <c r="P349"/>
  <c r="BK349"/>
  <c r="J349"/>
  <c r="BE349"/>
  <c r="BI347"/>
  <c r="BH347"/>
  <c r="BG347"/>
  <c r="BF347"/>
  <c r="T347"/>
  <c r="R347"/>
  <c r="P347"/>
  <c r="BK347"/>
  <c r="J347"/>
  <c r="BE347"/>
  <c r="BI343"/>
  <c r="BH343"/>
  <c r="BG343"/>
  <c r="BF343"/>
  <c r="T343"/>
  <c r="R343"/>
  <c r="P343"/>
  <c r="BK343"/>
  <c r="J343"/>
  <c r="BE343"/>
  <c r="BI339"/>
  <c r="BH339"/>
  <c r="BG339"/>
  <c r="BF339"/>
  <c r="T339"/>
  <c r="R339"/>
  <c r="P339"/>
  <c r="BK339"/>
  <c r="J339"/>
  <c r="BE339"/>
  <c r="BI338"/>
  <c r="BH338"/>
  <c r="BG338"/>
  <c r="BF338"/>
  <c r="T338"/>
  <c r="R338"/>
  <c r="P338"/>
  <c r="BK338"/>
  <c r="J338"/>
  <c r="BE338"/>
  <c r="BI335"/>
  <c r="BH335"/>
  <c r="BG335"/>
  <c r="BF335"/>
  <c r="T335"/>
  <c r="T334"/>
  <c r="R335"/>
  <c r="R334"/>
  <c r="P335"/>
  <c r="P334"/>
  <c r="BK335"/>
  <c r="BK334"/>
  <c r="J334"/>
  <c r="J335"/>
  <c r="BE335"/>
  <c r="J63"/>
  <c r="BI332"/>
  <c r="BH332"/>
  <c r="BG332"/>
  <c r="BF332"/>
  <c r="T332"/>
  <c r="R332"/>
  <c r="P332"/>
  <c r="BK332"/>
  <c r="J332"/>
  <c r="BE332"/>
  <c r="BI328"/>
  <c r="BH328"/>
  <c r="BG328"/>
  <c r="BF328"/>
  <c r="T328"/>
  <c r="R328"/>
  <c r="P328"/>
  <c r="BK328"/>
  <c r="J328"/>
  <c r="BE328"/>
  <c r="BI325"/>
  <c r="BH325"/>
  <c r="BG325"/>
  <c r="BF325"/>
  <c r="T325"/>
  <c r="R325"/>
  <c r="P325"/>
  <c r="BK325"/>
  <c r="J325"/>
  <c r="BE325"/>
  <c r="BI321"/>
  <c r="BH321"/>
  <c r="BG321"/>
  <c r="BF321"/>
  <c r="T321"/>
  <c r="R321"/>
  <c r="P321"/>
  <c r="BK321"/>
  <c r="J321"/>
  <c r="BE321"/>
  <c r="BI317"/>
  <c r="BH317"/>
  <c r="BG317"/>
  <c r="BF317"/>
  <c r="T317"/>
  <c r="R317"/>
  <c r="P317"/>
  <c r="BK317"/>
  <c r="J317"/>
  <c r="BE317"/>
  <c r="BI312"/>
  <c r="BH312"/>
  <c r="BG312"/>
  <c r="BF312"/>
  <c r="T312"/>
  <c r="R312"/>
  <c r="P312"/>
  <c r="BK312"/>
  <c r="J312"/>
  <c r="BE312"/>
  <c r="BI307"/>
  <c r="BH307"/>
  <c r="BG307"/>
  <c r="BF307"/>
  <c r="T307"/>
  <c r="R307"/>
  <c r="P307"/>
  <c r="BK307"/>
  <c r="J307"/>
  <c r="BE307"/>
  <c r="BI303"/>
  <c r="BH303"/>
  <c r="BG303"/>
  <c r="BF303"/>
  <c r="T303"/>
  <c r="R303"/>
  <c r="P303"/>
  <c r="BK303"/>
  <c r="J303"/>
  <c r="BE303"/>
  <c r="BI299"/>
  <c r="BH299"/>
  <c r="BG299"/>
  <c r="BF299"/>
  <c r="T299"/>
  <c r="R299"/>
  <c r="P299"/>
  <c r="BK299"/>
  <c r="J299"/>
  <c r="BE299"/>
  <c r="BI296"/>
  <c r="BH296"/>
  <c r="BG296"/>
  <c r="BF296"/>
  <c r="T296"/>
  <c r="R296"/>
  <c r="P296"/>
  <c r="BK296"/>
  <c r="J296"/>
  <c r="BE296"/>
  <c r="BI294"/>
  <c r="BH294"/>
  <c r="BG294"/>
  <c r="BF294"/>
  <c r="T294"/>
  <c r="R294"/>
  <c r="P294"/>
  <c r="BK294"/>
  <c r="J294"/>
  <c r="BE294"/>
  <c r="BI284"/>
  <c r="BH284"/>
  <c r="BG284"/>
  <c r="BF284"/>
  <c r="T284"/>
  <c r="R284"/>
  <c r="P284"/>
  <c r="BK284"/>
  <c r="J284"/>
  <c r="BE284"/>
  <c r="BI278"/>
  <c r="BH278"/>
  <c r="BG278"/>
  <c r="BF278"/>
  <c r="T278"/>
  <c r="R278"/>
  <c r="P278"/>
  <c r="BK278"/>
  <c r="J278"/>
  <c r="BE278"/>
  <c r="BI272"/>
  <c r="BH272"/>
  <c r="BG272"/>
  <c r="BF272"/>
  <c r="T272"/>
  <c r="R272"/>
  <c r="P272"/>
  <c r="BK272"/>
  <c r="J272"/>
  <c r="BE272"/>
  <c r="BI266"/>
  <c r="BH266"/>
  <c r="BG266"/>
  <c r="BF266"/>
  <c r="T266"/>
  <c r="R266"/>
  <c r="P266"/>
  <c r="BK266"/>
  <c r="J266"/>
  <c r="BE266"/>
  <c r="BI265"/>
  <c r="BH265"/>
  <c r="BG265"/>
  <c r="BF265"/>
  <c r="T265"/>
  <c r="R265"/>
  <c r="P265"/>
  <c r="BK265"/>
  <c r="J265"/>
  <c r="BE265"/>
  <c r="BI262"/>
  <c r="BH262"/>
  <c r="BG262"/>
  <c r="BF262"/>
  <c r="T262"/>
  <c r="R262"/>
  <c r="P262"/>
  <c r="BK262"/>
  <c r="J262"/>
  <c r="BE262"/>
  <c r="BI258"/>
  <c r="BH258"/>
  <c r="BG258"/>
  <c r="BF258"/>
  <c r="T258"/>
  <c r="R258"/>
  <c r="P258"/>
  <c r="BK258"/>
  <c r="J258"/>
  <c r="BE258"/>
  <c r="BI254"/>
  <c r="BH254"/>
  <c r="BG254"/>
  <c r="BF254"/>
  <c r="T254"/>
  <c r="R254"/>
  <c r="P254"/>
  <c r="BK254"/>
  <c r="J254"/>
  <c r="BE254"/>
  <c r="BI252"/>
  <c r="BH252"/>
  <c r="BG252"/>
  <c r="BF252"/>
  <c r="T252"/>
  <c r="R252"/>
  <c r="P252"/>
  <c r="BK252"/>
  <c r="J252"/>
  <c r="BE252"/>
  <c r="BI249"/>
  <c r="BH249"/>
  <c r="BG249"/>
  <c r="BF249"/>
  <c r="T249"/>
  <c r="R249"/>
  <c r="P249"/>
  <c r="BK249"/>
  <c r="J249"/>
  <c r="BE249"/>
  <c r="BI247"/>
  <c r="BH247"/>
  <c r="BG247"/>
  <c r="BF247"/>
  <c r="T247"/>
  <c r="R247"/>
  <c r="P247"/>
  <c r="BK247"/>
  <c r="J247"/>
  <c r="BE247"/>
  <c r="BI241"/>
  <c r="BH241"/>
  <c r="BG241"/>
  <c r="BF241"/>
  <c r="T241"/>
  <c r="R241"/>
  <c r="P241"/>
  <c r="BK241"/>
  <c r="J241"/>
  <c r="BE241"/>
  <c r="BI235"/>
  <c r="BH235"/>
  <c r="BG235"/>
  <c r="BF235"/>
  <c r="T235"/>
  <c r="R235"/>
  <c r="P235"/>
  <c r="BK235"/>
  <c r="J235"/>
  <c r="BE235"/>
  <c r="BI229"/>
  <c r="BH229"/>
  <c r="BG229"/>
  <c r="BF229"/>
  <c r="T229"/>
  <c r="R229"/>
  <c r="P229"/>
  <c r="BK229"/>
  <c r="J229"/>
  <c r="BE229"/>
  <c r="BI224"/>
  <c r="BH224"/>
  <c r="BG224"/>
  <c r="BF224"/>
  <c r="T224"/>
  <c r="T223"/>
  <c r="R224"/>
  <c r="R223"/>
  <c r="P224"/>
  <c r="P223"/>
  <c r="BK224"/>
  <c r="BK223"/>
  <c r="J223"/>
  <c r="J224"/>
  <c r="BE224"/>
  <c r="J62"/>
  <c r="BI217"/>
  <c r="BH217"/>
  <c r="BG217"/>
  <c r="BF217"/>
  <c r="T217"/>
  <c r="R217"/>
  <c r="P217"/>
  <c r="BK217"/>
  <c r="J217"/>
  <c r="BE217"/>
  <c r="BI215"/>
  <c r="BH215"/>
  <c r="BG215"/>
  <c r="BF215"/>
  <c r="T215"/>
  <c r="R215"/>
  <c r="P215"/>
  <c r="BK215"/>
  <c r="J215"/>
  <c r="BE215"/>
  <c r="BI211"/>
  <c r="BH211"/>
  <c r="BG211"/>
  <c r="BF211"/>
  <c r="T211"/>
  <c r="R211"/>
  <c r="P211"/>
  <c r="BK211"/>
  <c r="J211"/>
  <c r="BE211"/>
  <c r="BI203"/>
  <c r="BH203"/>
  <c r="BG203"/>
  <c r="BF203"/>
  <c r="T203"/>
  <c r="R203"/>
  <c r="P203"/>
  <c r="BK203"/>
  <c r="J203"/>
  <c r="BE203"/>
  <c r="BI201"/>
  <c r="BH201"/>
  <c r="BG201"/>
  <c r="BF201"/>
  <c r="T201"/>
  <c r="R201"/>
  <c r="P201"/>
  <c r="BK201"/>
  <c r="J201"/>
  <c r="BE201"/>
  <c r="BI195"/>
  <c r="BH195"/>
  <c r="BG195"/>
  <c r="BF195"/>
  <c r="T195"/>
  <c r="R195"/>
  <c r="P195"/>
  <c r="BK195"/>
  <c r="J195"/>
  <c r="BE195"/>
  <c r="BI193"/>
  <c r="BH193"/>
  <c r="BG193"/>
  <c r="BF193"/>
  <c r="T193"/>
  <c r="R193"/>
  <c r="P193"/>
  <c r="BK193"/>
  <c r="J193"/>
  <c r="BE193"/>
  <c r="BI189"/>
  <c r="BH189"/>
  <c r="BG189"/>
  <c r="BF189"/>
  <c r="T189"/>
  <c r="R189"/>
  <c r="P189"/>
  <c r="BK189"/>
  <c r="J189"/>
  <c r="BE189"/>
  <c r="BI185"/>
  <c r="BH185"/>
  <c r="BG185"/>
  <c r="BF185"/>
  <c r="T185"/>
  <c r="R185"/>
  <c r="P185"/>
  <c r="BK185"/>
  <c r="J185"/>
  <c r="BE185"/>
  <c r="BI175"/>
  <c r="BH175"/>
  <c r="BG175"/>
  <c r="BF175"/>
  <c r="T175"/>
  <c r="R175"/>
  <c r="P175"/>
  <c r="BK175"/>
  <c r="J175"/>
  <c r="BE175"/>
  <c r="BI168"/>
  <c r="BH168"/>
  <c r="BG168"/>
  <c r="BF168"/>
  <c r="T168"/>
  <c r="R168"/>
  <c r="P168"/>
  <c r="BK168"/>
  <c r="J168"/>
  <c r="BE168"/>
  <c r="BI161"/>
  <c r="BH161"/>
  <c r="BG161"/>
  <c r="BF161"/>
  <c r="T161"/>
  <c r="R161"/>
  <c r="P161"/>
  <c r="BK161"/>
  <c r="J161"/>
  <c r="BE161"/>
  <c r="BI159"/>
  <c r="BH159"/>
  <c r="BG159"/>
  <c r="BF159"/>
  <c r="T159"/>
  <c r="R159"/>
  <c r="P159"/>
  <c r="BK159"/>
  <c r="J159"/>
  <c r="BE159"/>
  <c r="BI157"/>
  <c r="BH157"/>
  <c r="BG157"/>
  <c r="BF157"/>
  <c r="T157"/>
  <c r="R157"/>
  <c r="P157"/>
  <c r="BK157"/>
  <c r="J157"/>
  <c r="BE157"/>
  <c r="BI153"/>
  <c r="BH153"/>
  <c r="BG153"/>
  <c r="BF153"/>
  <c r="T153"/>
  <c r="R153"/>
  <c r="P153"/>
  <c r="BK153"/>
  <c r="J153"/>
  <c r="BE153"/>
  <c r="BI150"/>
  <c r="BH150"/>
  <c r="BG150"/>
  <c r="BF150"/>
  <c r="T150"/>
  <c r="R150"/>
  <c r="P150"/>
  <c r="BK150"/>
  <c r="J150"/>
  <c r="BE150"/>
  <c r="BI148"/>
  <c r="BH148"/>
  <c r="BG148"/>
  <c r="BF148"/>
  <c r="T148"/>
  <c r="R148"/>
  <c r="P148"/>
  <c r="BK148"/>
  <c r="J148"/>
  <c r="BE148"/>
  <c r="BI146"/>
  <c r="BH146"/>
  <c r="BG146"/>
  <c r="BF146"/>
  <c r="T146"/>
  <c r="R146"/>
  <c r="P146"/>
  <c r="BK146"/>
  <c r="J146"/>
  <c r="BE146"/>
  <c r="BI143"/>
  <c r="BH143"/>
  <c r="BG143"/>
  <c r="BF143"/>
  <c r="T143"/>
  <c r="R143"/>
  <c r="P143"/>
  <c r="BK143"/>
  <c r="J143"/>
  <c r="BE143"/>
  <c r="BI139"/>
  <c r="BH139"/>
  <c r="BG139"/>
  <c r="BF139"/>
  <c r="T139"/>
  <c r="R139"/>
  <c r="P139"/>
  <c r="BK139"/>
  <c r="J139"/>
  <c r="BE139"/>
  <c r="BI136"/>
  <c r="BH136"/>
  <c r="BG136"/>
  <c r="BF136"/>
  <c r="T136"/>
  <c r="R136"/>
  <c r="P136"/>
  <c r="BK136"/>
  <c r="J136"/>
  <c r="BE136"/>
  <c r="BI129"/>
  <c r="BH129"/>
  <c r="BG129"/>
  <c r="BF129"/>
  <c r="T129"/>
  <c r="R129"/>
  <c r="P129"/>
  <c r="BK129"/>
  <c r="J129"/>
  <c r="BE129"/>
  <c r="BI126"/>
  <c r="BH126"/>
  <c r="BG126"/>
  <c r="BF126"/>
  <c r="T126"/>
  <c r="R126"/>
  <c r="P126"/>
  <c r="BK126"/>
  <c r="J126"/>
  <c r="BE126"/>
  <c r="BI120"/>
  <c r="BH120"/>
  <c r="BG120"/>
  <c r="BF120"/>
  <c r="T120"/>
  <c r="R120"/>
  <c r="P120"/>
  <c r="BK120"/>
  <c r="J120"/>
  <c r="BE120"/>
  <c r="BI113"/>
  <c r="BH113"/>
  <c r="BG113"/>
  <c r="BF113"/>
  <c r="T113"/>
  <c r="R113"/>
  <c r="P113"/>
  <c r="BK113"/>
  <c r="J113"/>
  <c r="BE113"/>
  <c r="BI104"/>
  <c r="BH104"/>
  <c r="BG104"/>
  <c r="BF104"/>
  <c r="T104"/>
  <c r="R104"/>
  <c r="P104"/>
  <c r="BK104"/>
  <c r="J104"/>
  <c r="BE104"/>
  <c r="BI101"/>
  <c r="BH101"/>
  <c r="BG101"/>
  <c r="BF101"/>
  <c r="T101"/>
  <c r="R101"/>
  <c r="P101"/>
  <c r="BK101"/>
  <c r="J101"/>
  <c r="BE101"/>
  <c r="BI98"/>
  <c r="BH98"/>
  <c r="BG98"/>
  <c r="BF98"/>
  <c r="T98"/>
  <c r="R98"/>
  <c r="P98"/>
  <c r="BK98"/>
  <c r="J98"/>
  <c r="BE98"/>
  <c r="BI95"/>
  <c r="F37"/>
  <c i="1" r="BD57"/>
  <c i="4" r="BH95"/>
  <c r="F36"/>
  <c i="1" r="BC57"/>
  <c i="4" r="BG95"/>
  <c r="F35"/>
  <c i="1" r="BB57"/>
  <c i="4" r="BF95"/>
  <c r="J34"/>
  <c i="1" r="AW57"/>
  <c i="4" r="F34"/>
  <c i="1" r="BA57"/>
  <c i="4" r="T95"/>
  <c r="T94"/>
  <c r="T93"/>
  <c r="T92"/>
  <c r="R95"/>
  <c r="R94"/>
  <c r="R93"/>
  <c r="R92"/>
  <c r="P95"/>
  <c r="P94"/>
  <c r="P93"/>
  <c r="P92"/>
  <c i="1" r="AU57"/>
  <c i="4" r="BK95"/>
  <c r="BK94"/>
  <c r="J94"/>
  <c r="BK93"/>
  <c r="J93"/>
  <c r="BK92"/>
  <c r="J92"/>
  <c r="J59"/>
  <c r="J30"/>
  <c i="1" r="AG57"/>
  <c i="4" r="J95"/>
  <c r="BE95"/>
  <c r="J33"/>
  <c i="1" r="AV57"/>
  <c i="4" r="F33"/>
  <c i="1" r="AZ57"/>
  <c i="4" r="J61"/>
  <c r="J60"/>
  <c r="J89"/>
  <c r="J88"/>
  <c r="F88"/>
  <c r="F86"/>
  <c r="E84"/>
  <c r="J55"/>
  <c r="J54"/>
  <c r="F54"/>
  <c r="F52"/>
  <c r="E50"/>
  <c r="J39"/>
  <c r="J18"/>
  <c r="E18"/>
  <c r="F89"/>
  <c r="F55"/>
  <c r="J17"/>
  <c r="J12"/>
  <c r="J86"/>
  <c r="J52"/>
  <c r="E7"/>
  <c r="E82"/>
  <c r="E48"/>
  <c i="3" r="J37"/>
  <c r="J36"/>
  <c i="1" r="AY56"/>
  <c i="3" r="J35"/>
  <c i="1" r="AX56"/>
  <c i="3" r="BI122"/>
  <c r="BH122"/>
  <c r="BG122"/>
  <c r="BF122"/>
  <c r="T122"/>
  <c r="R122"/>
  <c r="P122"/>
  <c r="BK122"/>
  <c r="J122"/>
  <c r="BE122"/>
  <c r="BI118"/>
  <c r="BH118"/>
  <c r="BG118"/>
  <c r="BF118"/>
  <c r="T118"/>
  <c r="R118"/>
  <c r="P118"/>
  <c r="BK118"/>
  <c r="J118"/>
  <c r="BE118"/>
  <c r="BI115"/>
  <c r="BH115"/>
  <c r="BG115"/>
  <c r="BF115"/>
  <c r="T115"/>
  <c r="R115"/>
  <c r="P115"/>
  <c r="BK115"/>
  <c r="J115"/>
  <c r="BE115"/>
  <c r="BI112"/>
  <c r="BH112"/>
  <c r="BG112"/>
  <c r="BF112"/>
  <c r="T112"/>
  <c r="R112"/>
  <c r="P112"/>
  <c r="BK112"/>
  <c r="J112"/>
  <c r="BE112"/>
  <c r="BI105"/>
  <c r="BH105"/>
  <c r="BG105"/>
  <c r="BF105"/>
  <c r="T105"/>
  <c r="R105"/>
  <c r="P105"/>
  <c r="BK105"/>
  <c r="J105"/>
  <c r="BE105"/>
  <c r="BI98"/>
  <c r="BH98"/>
  <c r="BG98"/>
  <c r="BF98"/>
  <c r="T98"/>
  <c r="R98"/>
  <c r="P98"/>
  <c r="BK98"/>
  <c r="J98"/>
  <c r="BE98"/>
  <c r="BI95"/>
  <c r="BH95"/>
  <c r="BG95"/>
  <c r="BF95"/>
  <c r="T95"/>
  <c r="R95"/>
  <c r="P95"/>
  <c r="BK95"/>
  <c r="J95"/>
  <c r="BE95"/>
  <c r="BI92"/>
  <c r="BH92"/>
  <c r="BG92"/>
  <c r="BF92"/>
  <c r="T92"/>
  <c r="R92"/>
  <c r="P92"/>
  <c r="BK92"/>
  <c r="J92"/>
  <c r="BE92"/>
  <c r="BI88"/>
  <c r="BH88"/>
  <c r="BG88"/>
  <c r="BF88"/>
  <c r="T88"/>
  <c r="R88"/>
  <c r="P88"/>
  <c r="BK88"/>
  <c r="J88"/>
  <c r="BE88"/>
  <c r="BI84"/>
  <c r="F37"/>
  <c i="1" r="BD56"/>
  <c i="3" r="BH84"/>
  <c r="F36"/>
  <c i="1" r="BC56"/>
  <c i="3" r="BG84"/>
  <c r="F35"/>
  <c i="1" r="BB56"/>
  <c i="3" r="BF84"/>
  <c r="J34"/>
  <c i="1" r="AW56"/>
  <c i="3" r="F34"/>
  <c i="1" r="BA56"/>
  <c i="3" r="T84"/>
  <c r="T83"/>
  <c r="T82"/>
  <c r="T81"/>
  <c r="R84"/>
  <c r="R83"/>
  <c r="R82"/>
  <c r="R81"/>
  <c r="P84"/>
  <c r="P83"/>
  <c r="P82"/>
  <c r="P81"/>
  <c i="1" r="AU56"/>
  <c i="3" r="BK84"/>
  <c r="BK83"/>
  <c r="J83"/>
  <c r="BK82"/>
  <c r="J82"/>
  <c r="BK81"/>
  <c r="J81"/>
  <c r="J59"/>
  <c r="J30"/>
  <c i="1" r="AG56"/>
  <c i="3" r="J84"/>
  <c r="BE84"/>
  <c r="J33"/>
  <c i="1" r="AV56"/>
  <c i="3" r="F33"/>
  <c i="1" r="AZ56"/>
  <c i="3" r="J61"/>
  <c r="J60"/>
  <c r="J78"/>
  <c r="J77"/>
  <c r="F77"/>
  <c r="F75"/>
  <c r="E73"/>
  <c r="J55"/>
  <c r="J54"/>
  <c r="F54"/>
  <c r="F52"/>
  <c r="E50"/>
  <c r="J39"/>
  <c r="J18"/>
  <c r="E18"/>
  <c r="F78"/>
  <c r="F55"/>
  <c r="J17"/>
  <c r="J12"/>
  <c r="J75"/>
  <c r="J52"/>
  <c r="E7"/>
  <c r="E71"/>
  <c r="E48"/>
  <c i="2" r="J37"/>
  <c r="J36"/>
  <c i="1" r="AY55"/>
  <c i="2" r="J35"/>
  <c i="1" r="AX55"/>
  <c i="2" r="BI255"/>
  <c r="BH255"/>
  <c r="BG255"/>
  <c r="BF255"/>
  <c r="T255"/>
  <c r="R255"/>
  <c r="P255"/>
  <c r="BK255"/>
  <c r="J255"/>
  <c r="BE255"/>
  <c r="BI252"/>
  <c r="BH252"/>
  <c r="BG252"/>
  <c r="BF252"/>
  <c r="T252"/>
  <c r="R252"/>
  <c r="P252"/>
  <c r="BK252"/>
  <c r="J252"/>
  <c r="BE252"/>
  <c r="BI249"/>
  <c r="BH249"/>
  <c r="BG249"/>
  <c r="BF249"/>
  <c r="T249"/>
  <c r="R249"/>
  <c r="P249"/>
  <c r="BK249"/>
  <c r="J249"/>
  <c r="BE249"/>
  <c r="BI244"/>
  <c r="BH244"/>
  <c r="BG244"/>
  <c r="BF244"/>
  <c r="T244"/>
  <c r="R244"/>
  <c r="P244"/>
  <c r="BK244"/>
  <c r="J244"/>
  <c r="BE244"/>
  <c r="BI237"/>
  <c r="BH237"/>
  <c r="BG237"/>
  <c r="BF237"/>
  <c r="T237"/>
  <c r="R237"/>
  <c r="P237"/>
  <c r="BK237"/>
  <c r="J237"/>
  <c r="BE237"/>
  <c r="BI230"/>
  <c r="BH230"/>
  <c r="BG230"/>
  <c r="BF230"/>
  <c r="T230"/>
  <c r="R230"/>
  <c r="P230"/>
  <c r="BK230"/>
  <c r="J230"/>
  <c r="BE230"/>
  <c r="BI220"/>
  <c r="BH220"/>
  <c r="BG220"/>
  <c r="BF220"/>
  <c r="T220"/>
  <c r="R220"/>
  <c r="P220"/>
  <c r="BK220"/>
  <c r="J220"/>
  <c r="BE220"/>
  <c r="BI210"/>
  <c r="BH210"/>
  <c r="BG210"/>
  <c r="BF210"/>
  <c r="T210"/>
  <c r="R210"/>
  <c r="P210"/>
  <c r="BK210"/>
  <c r="J210"/>
  <c r="BE210"/>
  <c r="BI207"/>
  <c r="BH207"/>
  <c r="BG207"/>
  <c r="BF207"/>
  <c r="T207"/>
  <c r="T206"/>
  <c r="R207"/>
  <c r="R206"/>
  <c r="P207"/>
  <c r="P206"/>
  <c r="BK207"/>
  <c r="BK206"/>
  <c r="J206"/>
  <c r="J207"/>
  <c r="BE207"/>
  <c r="J63"/>
  <c r="BI204"/>
  <c r="BH204"/>
  <c r="BG204"/>
  <c r="BF204"/>
  <c r="T204"/>
  <c r="R204"/>
  <c r="P204"/>
  <c r="BK204"/>
  <c r="J204"/>
  <c r="BE204"/>
  <c r="BI202"/>
  <c r="BH202"/>
  <c r="BG202"/>
  <c r="BF202"/>
  <c r="T202"/>
  <c r="R202"/>
  <c r="P202"/>
  <c r="BK202"/>
  <c r="J202"/>
  <c r="BE202"/>
  <c r="BI196"/>
  <c r="BH196"/>
  <c r="BG196"/>
  <c r="BF196"/>
  <c r="T196"/>
  <c r="R196"/>
  <c r="P196"/>
  <c r="BK196"/>
  <c r="J196"/>
  <c r="BE196"/>
  <c r="BI193"/>
  <c r="BH193"/>
  <c r="BG193"/>
  <c r="BF193"/>
  <c r="T193"/>
  <c r="R193"/>
  <c r="P193"/>
  <c r="BK193"/>
  <c r="J193"/>
  <c r="BE193"/>
  <c r="BI189"/>
  <c r="BH189"/>
  <c r="BG189"/>
  <c r="BF189"/>
  <c r="T189"/>
  <c r="R189"/>
  <c r="P189"/>
  <c r="BK189"/>
  <c r="J189"/>
  <c r="BE189"/>
  <c r="BI183"/>
  <c r="BH183"/>
  <c r="BG183"/>
  <c r="BF183"/>
  <c r="T183"/>
  <c r="R183"/>
  <c r="P183"/>
  <c r="BK183"/>
  <c r="J183"/>
  <c r="BE183"/>
  <c r="BI175"/>
  <c r="BH175"/>
  <c r="BG175"/>
  <c r="BF175"/>
  <c r="T175"/>
  <c r="T174"/>
  <c r="R175"/>
  <c r="R174"/>
  <c r="P175"/>
  <c r="P174"/>
  <c r="BK175"/>
  <c r="BK174"/>
  <c r="J174"/>
  <c r="J175"/>
  <c r="BE175"/>
  <c r="J62"/>
  <c r="BI170"/>
  <c r="BH170"/>
  <c r="BG170"/>
  <c r="BF170"/>
  <c r="T170"/>
  <c r="R170"/>
  <c r="P170"/>
  <c r="BK170"/>
  <c r="J170"/>
  <c r="BE170"/>
  <c r="BI167"/>
  <c r="BH167"/>
  <c r="BG167"/>
  <c r="BF167"/>
  <c r="T167"/>
  <c r="R167"/>
  <c r="P167"/>
  <c r="BK167"/>
  <c r="J167"/>
  <c r="BE167"/>
  <c r="BI164"/>
  <c r="BH164"/>
  <c r="BG164"/>
  <c r="BF164"/>
  <c r="T164"/>
  <c r="R164"/>
  <c r="P164"/>
  <c r="BK164"/>
  <c r="J164"/>
  <c r="BE164"/>
  <c r="BI161"/>
  <c r="BH161"/>
  <c r="BG161"/>
  <c r="BF161"/>
  <c r="T161"/>
  <c r="R161"/>
  <c r="P161"/>
  <c r="BK161"/>
  <c r="J161"/>
  <c r="BE161"/>
  <c r="BI158"/>
  <c r="BH158"/>
  <c r="BG158"/>
  <c r="BF158"/>
  <c r="T158"/>
  <c r="R158"/>
  <c r="P158"/>
  <c r="BK158"/>
  <c r="J158"/>
  <c r="BE158"/>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7"/>
  <c r="BH137"/>
  <c r="BG137"/>
  <c r="BF137"/>
  <c r="T137"/>
  <c r="R137"/>
  <c r="P137"/>
  <c r="BK137"/>
  <c r="J137"/>
  <c r="BE137"/>
  <c r="BI134"/>
  <c r="BH134"/>
  <c r="BG134"/>
  <c r="BF134"/>
  <c r="T134"/>
  <c r="R134"/>
  <c r="P134"/>
  <c r="BK134"/>
  <c r="J134"/>
  <c r="BE134"/>
  <c r="BI130"/>
  <c r="BH130"/>
  <c r="BG130"/>
  <c r="BF130"/>
  <c r="T130"/>
  <c r="R130"/>
  <c r="P130"/>
  <c r="BK130"/>
  <c r="J130"/>
  <c r="BE130"/>
  <c r="BI126"/>
  <c r="BH126"/>
  <c r="BG126"/>
  <c r="BF126"/>
  <c r="T126"/>
  <c r="R126"/>
  <c r="P126"/>
  <c r="BK126"/>
  <c r="J126"/>
  <c r="BE126"/>
  <c r="BI120"/>
  <c r="BH120"/>
  <c r="BG120"/>
  <c r="BF120"/>
  <c r="T120"/>
  <c r="R120"/>
  <c r="P120"/>
  <c r="BK120"/>
  <c r="J120"/>
  <c r="BE120"/>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9"/>
  <c r="BH99"/>
  <c r="BG99"/>
  <c r="BF99"/>
  <c r="T99"/>
  <c r="R99"/>
  <c r="P99"/>
  <c r="BK99"/>
  <c r="J99"/>
  <c r="BE99"/>
  <c r="BI96"/>
  <c r="BH96"/>
  <c r="BG96"/>
  <c r="BF96"/>
  <c r="T96"/>
  <c r="R96"/>
  <c r="P96"/>
  <c r="BK96"/>
  <c r="J96"/>
  <c r="BE96"/>
  <c r="BI93"/>
  <c r="BH93"/>
  <c r="BG93"/>
  <c r="BF93"/>
  <c r="T93"/>
  <c r="R93"/>
  <c r="P93"/>
  <c r="BK93"/>
  <c r="J93"/>
  <c r="BE93"/>
  <c r="BI90"/>
  <c r="BH90"/>
  <c r="BG90"/>
  <c r="BF90"/>
  <c r="T90"/>
  <c r="R90"/>
  <c r="P90"/>
  <c r="BK90"/>
  <c r="J90"/>
  <c r="BE90"/>
  <c r="BI86"/>
  <c r="F37"/>
  <c i="1" r="BD55"/>
  <c i="2" r="BH86"/>
  <c r="F36"/>
  <c i="1" r="BC55"/>
  <c i="2" r="BG86"/>
  <c r="F35"/>
  <c i="1" r="BB55"/>
  <c i="2" r="BF86"/>
  <c r="J34"/>
  <c i="1" r="AW55"/>
  <c i="2" r="F34"/>
  <c i="1" r="BA55"/>
  <c i="2" r="T86"/>
  <c r="T85"/>
  <c r="T84"/>
  <c r="T83"/>
  <c r="R86"/>
  <c r="R85"/>
  <c r="R84"/>
  <c r="R83"/>
  <c r="P86"/>
  <c r="P85"/>
  <c r="P84"/>
  <c r="P83"/>
  <c i="1" r="AU55"/>
  <c i="2" r="BK86"/>
  <c r="BK85"/>
  <c r="J85"/>
  <c r="BK84"/>
  <c r="J84"/>
  <c r="BK83"/>
  <c r="J83"/>
  <c r="J59"/>
  <c r="J30"/>
  <c i="1" r="AG55"/>
  <c i="2" r="J86"/>
  <c r="BE86"/>
  <c r="J33"/>
  <c i="1" r="AV55"/>
  <c i="2" r="F33"/>
  <c i="1" r="AZ55"/>
  <c i="2" r="J61"/>
  <c r="J60"/>
  <c r="J80"/>
  <c r="J79"/>
  <c r="F79"/>
  <c r="F77"/>
  <c r="E75"/>
  <c r="J55"/>
  <c r="J54"/>
  <c r="F54"/>
  <c r="F52"/>
  <c r="E50"/>
  <c r="J39"/>
  <c r="J18"/>
  <c r="E18"/>
  <c r="F80"/>
  <c r="F55"/>
  <c r="J17"/>
  <c r="J12"/>
  <c r="J77"/>
  <c r="J52"/>
  <c r="E7"/>
  <c r="E73"/>
  <c r="E48"/>
  <c i="1" r="BD54"/>
  <c r="W33"/>
  <c r="BC54"/>
  <c r="W32"/>
  <c r="BB54"/>
  <c r="W31"/>
  <c r="BA54"/>
  <c r="W30"/>
  <c r="AZ54"/>
  <c r="W29"/>
  <c r="AY54"/>
  <c r="AX54"/>
  <c r="AW54"/>
  <c r="AK30"/>
  <c r="AV54"/>
  <c r="AK29"/>
  <c r="AU54"/>
  <c r="AT54"/>
  <c r="AS54"/>
  <c r="AG54"/>
  <c r="AK26"/>
  <c r="AT61"/>
  <c r="AN61"/>
  <c r="AT60"/>
  <c r="AN60"/>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<sst xmlns="http://schemas.openxmlformats.org/spreadsheetml/2006/main">
  <si>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</si>
  <si>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</si>
  <si>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</si>
  <si>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
  </si>
  <si>
    <t>False</t>
  </si>
  <si>
    <t>{4939b73b-5d3a-45da-8d06-207352808c9e}</t>
  </si>
  <si>
    <t xml:space="preserve">&gt;&gt;  skryté sloupce  &lt;&lt;</t>
  </si>
  <si>
    <t>0,01</t>
  </si>
  <si>
    <t>21</t>
  </si>
  <si>
    <t>15</t>
  </si>
  <si>
    <t>REKAPITULACE STAVBY</t>
  </si>
  <si>
    <t xml:space="preserve">v ---  níže se nacházejí doplnkové a pomocné údaje k sestavám  --- v</t>
  </si>
  <si>
    <t>Návod na vyplnění</t>
  </si>
  <si>
    <t>0,001</t>
  </si>
  <si>
    <t>Kód:</t>
  </si>
  <si>
    <t>rBM665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</si>
  <si>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</si>
  <si>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</si>
  <si>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Most ev.č. BM-665 přes náhon u areálu Komety</t>
  </si>
  <si>
    <t>KSO:</t>
  </si>
  <si>
    <t>CC-CZ:</t>
  </si>
  <si>
    <t>Místo:</t>
  </si>
  <si>
    <t>Brno - Pisárky</t>
  </si>
  <si>
    <t>Datum:</t>
  </si>
  <si>
    <t>23. 5. 2019</t>
  </si>
  <si>
    <t>Zadavatel:</t>
  </si>
  <si>
    <t>IČ:</t>
  </si>
  <si>
    <t>60733098</t>
  </si>
  <si>
    <t>Brněnské komunikace a.s.</t>
  </si>
  <si>
    <t>DIČ:</t>
  </si>
  <si>
    <t>CZ60733098</t>
  </si>
  <si>
    <t>Uchazeč:</t>
  </si>
  <si>
    <t>Vyplň údaj</t>
  </si>
  <si>
    <t>Projektant:</t>
  </si>
  <si>
    <t>29362393</t>
  </si>
  <si>
    <t>Rušar mosty s.r.o. Brno</t>
  </si>
  <si>
    <t>CZ29362393</t>
  </si>
  <si>
    <t>True</t>
  </si>
  <si>
    <t>Zpracovatel:</t>
  </si>
  <si>
    <t>62084551</t>
  </si>
  <si>
    <t>Ing. Česmír Rez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</si>
  <si>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</si>
  <si>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</si>
  <si>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</si>
  <si>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</si>
  <si>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</si>
  <si>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</si>
  <si>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</si>
  <si>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</si>
  <si>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</si>
  <si>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</si>
  <si>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</si>
  <si>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</si>
  <si>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</si>
  <si>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</si>
  <si>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</si>
  <si>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</si>
  <si>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</si>
  <si>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</si>
  <si>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</si>
  <si>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</si>
  <si>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</si>
  <si>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</si>
  <si>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</si>
  <si>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</si>
  <si>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</si>
  <si>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</si>
  <si>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</si>
  <si>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</si>
  <si>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</si>
  <si>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</si>
  <si>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</si>
  <si>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</si>
  <si>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</si>
  <si>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</si>
  <si>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</si>
  <si>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</si>
  <si>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</si>
  <si>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</si>
  <si>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</si>
  <si>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</si>
  <si>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</si>
  <si>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</si>
  <si>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Demolice</t>
  </si>
  <si>
    <t>STA</t>
  </si>
  <si>
    <t>1</t>
  </si>
  <si>
    <t>{a24468d5-8f0c-45f5-a61d-0579ba9ae2f0}</t>
  </si>
  <si>
    <t>2</t>
  </si>
  <si>
    <t>102</t>
  </si>
  <si>
    <t>DIO</t>
  </si>
  <si>
    <t>{d58538ae-7596-4443-bff4-32b9b59531c1}</t>
  </si>
  <si>
    <t>201</t>
  </si>
  <si>
    <t>Most</t>
  </si>
  <si>
    <t>{0e896769-e822-451a-af0a-7b36181315a8}</t>
  </si>
  <si>
    <t>202</t>
  </si>
  <si>
    <t>Provizorní most</t>
  </si>
  <si>
    <t>{da0cd93e-1eb2-4b36-9115-75bd7080cd15}</t>
  </si>
  <si>
    <t>301</t>
  </si>
  <si>
    <t>Přeložka kanalizace</t>
  </si>
  <si>
    <t>{3f79614d-18f1-4392-b81f-ac8651f9019d}</t>
  </si>
  <si>
    <t>401</t>
  </si>
  <si>
    <t>Veřejné osvětlení</t>
  </si>
  <si>
    <t>{000584b2-c3ab-4ca9-b659-73dd5e9ebcbd}</t>
  </si>
  <si>
    <t>VON</t>
  </si>
  <si>
    <t>Vedlejší a ostatní náklady</t>
  </si>
  <si>
    <t>{072b7351-a174-418f-afe5-91c3345c75ba}</t>
  </si>
  <si>
    <t>KRYCÍ LIST SOUPISU PRACÍ</t>
  </si>
  <si>
    <t>Objekt:</t>
  </si>
  <si>
    <t>001 - Demolice</t>
  </si>
  <si>
    <t>CZ-CPA:</t>
  </si>
  <si>
    <t>42.13.10</t>
  </si>
  <si>
    <t>REKAPITULACE ČLENĚNÍ SOUPISU PRACÍ</t>
  </si>
  <si>
    <t>Kód dílu - Popis</t>
  </si>
  <si>
    <t>Cena celkem [CZK]</t>
  </si>
  <si>
    <t>-1</t>
  </si>
  <si>
    <t>HSV - Práce a dodávky HSV</t>
  </si>
  <si>
    <t xml:space="preserve">    1 - Zemní práce</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</si>
  <si>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</si>
  <si>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</si>
  <si>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</si>
  <si>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</si>
  <si>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</si>
  <si>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</si>
  <si>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</si>
  <si>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</si>
  <si>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</si>
  <si>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</si>
  <si>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</si>
  <si>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</si>
  <si>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</si>
  <si>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</si>
  <si>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</si>
  <si>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</si>
  <si>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</si>
  <si>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</si>
  <si>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</si>
  <si>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</si>
  <si>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</si>
  <si>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</si>
  <si>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</si>
  <si>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2019 01</t>
  </si>
  <si>
    <t>4</t>
  </si>
  <si>
    <t>2085724269</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</si>
  <si>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</si>
  <si>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</si>
  <si>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VV</t>
  </si>
  <si>
    <t>příl. F5 Kácení zeleně</t>
  </si>
  <si>
    <t>42,0+25,0+25,0+20,0+80,0+80,0</t>
  </si>
  <si>
    <t>112101101</t>
  </si>
  <si>
    <t>Odstranění stromů s odřezáním kmene a s odvětvením listnatých, průměru kmene přes 100 do 300 mm</t>
  </si>
  <si>
    <t>kus</t>
  </si>
  <si>
    <t>-1920473854</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</si>
  <si>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</si>
  <si>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"příl. F5 Kácení zeleně" 5</t>
  </si>
  <si>
    <t>3</t>
  </si>
  <si>
    <t>112101102</t>
  </si>
  <si>
    <t>Odstranění stromů s odřezáním kmene a s odvětvením listnatých, průměru kmene přes 300 do 500 mm</t>
  </si>
  <si>
    <t>-1059401839</t>
  </si>
  <si>
    <t>"příl. F5 Kácení zeleně" 2</t>
  </si>
  <si>
    <t>112101103</t>
  </si>
  <si>
    <t>Odstranění stromů s odřezáním kmene a s odvětvením listnatých, průměru kmene přes 500 do 700 mm</t>
  </si>
  <si>
    <t>-1488951682</t>
  </si>
  <si>
    <t>"příl. F5 Kácení zeleně" 3</t>
  </si>
  <si>
    <t>5</t>
  </si>
  <si>
    <t>112101104</t>
  </si>
  <si>
    <t>Odstranění stromů s odřezáním kmene a s odvětvením listnatých, průměru kmene přes 700 do 900 mm</t>
  </si>
  <si>
    <t>145365281</t>
  </si>
  <si>
    <t>6</t>
  </si>
  <si>
    <t>112201101</t>
  </si>
  <si>
    <t>Odstranění pařezů s jejich vykopáním, vytrháním nebo odstřelením, s přesekáním kořenů průměru přes 100 do 300 mm</t>
  </si>
  <si>
    <t>-582370383</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</si>
  <si>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</si>
  <si>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7</t>
  </si>
  <si>
    <t>112201102</t>
  </si>
  <si>
    <t>Odstranění pařezů s jejich vykopáním, vytrháním nebo odstřelením, s přesekáním kořenů průměru přes 300 do 500 mm</t>
  </si>
  <si>
    <t>-1899104487</t>
  </si>
  <si>
    <t>8</t>
  </si>
  <si>
    <t>112201103</t>
  </si>
  <si>
    <t>Odstranění pařezů s jejich vykopáním, vytrháním nebo odstřelením, s přesekáním kořenů průměru přes 500 do 700 mm</t>
  </si>
  <si>
    <t>197165624</t>
  </si>
  <si>
    <t>9</t>
  </si>
  <si>
    <t>112201104</t>
  </si>
  <si>
    <t>Odstranění pařezů s jejich vykopáním, vytrháním nebo odstřelením, s přesekáním kořenů průměru přes 700 do 900 mm</t>
  </si>
  <si>
    <t>-850937676</t>
  </si>
  <si>
    <t>10</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</si>
  <si>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</si>
  <si>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</si>
  <si>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1189715692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</si>
  <si>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</si>
  <si>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příl. B2 Koordinační situace stavby - výměry jsou určeny odměřením a výpočtem z digitálního podkladu</t>
  </si>
  <si>
    <t>"levobřežní předmostí" 42,1</t>
  </si>
  <si>
    <t>"pravobřežní předmostí" 78,545+53,911</t>
  </si>
  <si>
    <t>Součet</t>
  </si>
  <si>
    <t>11</t>
  </si>
  <si>
    <t>113107183</t>
  </si>
  <si>
    <t>Odstranění podkladů nebo krytů strojně plochy jednotlivě přes 50 m2 do 200 m2 s přemístěním hmot na skládku na vzdálenost do 20 m nebo s naložením na dopravní prostředek živičných, o tl. vrstvy přes 100 do 150 mm</t>
  </si>
  <si>
    <t>369113092</t>
  </si>
  <si>
    <t xml:space="preserve">"levobřežní předmostí" 42,1 </t>
  </si>
  <si>
    <t>"pravobřežní předmostí" 53,911</t>
  </si>
  <si>
    <t>12</t>
  </si>
  <si>
    <t>113107171</t>
  </si>
  <si>
    <t>Odstranění podkladů nebo krytů strojně plochy jednotlivě přes 50 m2 do 200 m2 s přemístěním hmot na skládku na vzdálenost do 20 m nebo s naložením na dopravní prostředek z betonu prostého, o tl. vrstvy přes 100 do 150 mm</t>
  </si>
  <si>
    <t>-1804004927</t>
  </si>
  <si>
    <t xml:space="preserve">příl. B2 Koordinační situace stavby;  výměry jsou určeny odměřením a výpočtem z digitálního podkladu</t>
  </si>
  <si>
    <t>13</t>
  </si>
  <si>
    <t>113107186</t>
  </si>
  <si>
    <t>Odstranění podkladů nebo krytů strojně plochy jednotlivě přes 50 m2 do 200 m2 s přemístěním hmot na skládku na vzdálenost do 20 m nebo s naložením na dopravní prostředek živičných, o tl. vrstvy přes 250 do 300 mm</t>
  </si>
  <si>
    <t>-1570743933</t>
  </si>
  <si>
    <t>"most" 3,55*7,0</t>
  </si>
  <si>
    <t>14</t>
  </si>
  <si>
    <t>162301401</t>
  </si>
  <si>
    <t>Vodorovné přemístění větví, kmenů nebo pařezů s naložením, složením a dopravou do 5000 m větví stromů listnatých, průměru kmene přes 100 do 300 mm</t>
  </si>
  <si>
    <t>292643164</t>
  </si>
  <si>
    <t xml:space="preserve">Poznámka k souboru cen:_x000d_
1. Průměr kmene i pařezu se měří v místě řezu._x000d_
2. Měrná jednotka je 1 strom._x000d_
</t>
  </si>
  <si>
    <t>162301402</t>
  </si>
  <si>
    <t>Vodorovné přemístění větví, kmenů nebo pařezů s naložením, složením a dopravou do 5000 m větví stromů listnatých, průměru kmene přes 300 do 500 mm</t>
  </si>
  <si>
    <t>589789454</t>
  </si>
  <si>
    <t>16</t>
  </si>
  <si>
    <t>162301403</t>
  </si>
  <si>
    <t>Vodorovné přemístění větví, kmenů nebo pařezů s naložením, složením a dopravou do 5000 m větví stromů listnatých, průměru kmene přes 500 do 700 mm</t>
  </si>
  <si>
    <t>-1306338495</t>
  </si>
  <si>
    <t>17</t>
  </si>
  <si>
    <t>162301404</t>
  </si>
  <si>
    <t>Vodorovné přemístění větví, kmenů nebo pařezů s naložením, složením a dopravou do 5000 m větví stromů listnatých, průměru kmene přes 700 do 900 mm</t>
  </si>
  <si>
    <t>-2141558030</t>
  </si>
  <si>
    <t>18</t>
  </si>
  <si>
    <t>162301411</t>
  </si>
  <si>
    <t>Vodorovné přemístění větví, kmenů nebo pařezů s naložením, složením a dopravou do 5000 m kmenů stromů listnatých, průměru přes 100 do 300 mm</t>
  </si>
  <si>
    <t>-1477637846</t>
  </si>
  <si>
    <t>19</t>
  </si>
  <si>
    <t>162301412</t>
  </si>
  <si>
    <t>Vodorovné přemístění větví, kmenů nebo pařezů s naložením, složením a dopravou do 5000 m kmenů stromů listnatých, průměru přes 300 do 500 mm</t>
  </si>
  <si>
    <t>1006092307</t>
  </si>
  <si>
    <t>20</t>
  </si>
  <si>
    <t>162301413</t>
  </si>
  <si>
    <t>Vodorovné přemístění větví, kmenů nebo pařezů s naložením, složením a dopravou do 5000 m kmenů stromů listnatých, průměru přes 500 do 700 mm</t>
  </si>
  <si>
    <t>-203437791</t>
  </si>
  <si>
    <t>162301414</t>
  </si>
  <si>
    <t>Vodorovné přemístění větví, kmenů nebo pařezů s naložením, složením a dopravou do 5000 m kmenů stromů listnatých, průměru přes 700 do 900 mm</t>
  </si>
  <si>
    <t>-1301742352</t>
  </si>
  <si>
    <t>22</t>
  </si>
  <si>
    <t>162301421</t>
  </si>
  <si>
    <t>Vodorovné přemístění větví, kmenů nebo pařezů s naložením, složením a dopravou do 5000 m pařezů kmenů, průměru přes 100 do 300 mm</t>
  </si>
  <si>
    <t>-259380604</t>
  </si>
  <si>
    <t>23</t>
  </si>
  <si>
    <t>162301422</t>
  </si>
  <si>
    <t>Vodorovné přemístění větví, kmenů nebo pařezů s naložením, složením a dopravou do 5000 m pařezů kmenů, průměru přes 300 do 500 mm</t>
  </si>
  <si>
    <t>-1164917613</t>
  </si>
  <si>
    <t>24</t>
  </si>
  <si>
    <t>162301423</t>
  </si>
  <si>
    <t>Vodorovné přemístění větví, kmenů nebo pařezů s naložením, složením a dopravou do 5000 m pařezů kmenů, průměru přes 500 do 700 mm</t>
  </si>
  <si>
    <t>-1820822104</t>
  </si>
  <si>
    <t>25</t>
  </si>
  <si>
    <t>162301424</t>
  </si>
  <si>
    <t>Vodorovné přemístění větví, kmenů nebo pařezů s naložením, složením a dopravou do 5000 m pařezů kmenů, průměru přes 700 do 900 mm</t>
  </si>
  <si>
    <t>-831957977</t>
  </si>
  <si>
    <t>26</t>
  </si>
  <si>
    <t>162301501</t>
  </si>
  <si>
    <t>Vodorovné přemístění smýcených křovin do průměru kmene 100 mm na vzdálenost do 5 000 m</t>
  </si>
  <si>
    <t>-667123251</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</si>
  <si>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833._x000d_
2. V cenách jsou započteny i náklady na složení křovin z dopravního prostředku do hromad na vykázaném místě._x000d_
</t>
  </si>
  <si>
    <t>Ostatní konstrukce a práce, bourání</t>
  </si>
  <si>
    <t>27</t>
  </si>
  <si>
    <t>962041211</t>
  </si>
  <si>
    <t>Bourání mostních konstrukcí zdiva a pilířů z prostého betonu</t>
  </si>
  <si>
    <t>m3</t>
  </si>
  <si>
    <t>518386717</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</si>
  <si>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</si>
  <si>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příl. 001 - 2 Stávající stav - opěry a křídla</t>
  </si>
  <si>
    <t>"opěra 1" 4,20*1,00*(3,60-2*0,30)</t>
  </si>
  <si>
    <t>"opěra 2"4,20*1,00*(3,60-2*0,30)</t>
  </si>
  <si>
    <t>"křídla op 1" (4,30+4,90)*0,60*3,30</t>
  </si>
  <si>
    <t>"křídla op 2" 2*(3,80-1,00)*0,60*3,30</t>
  </si>
  <si>
    <t>28</t>
  </si>
  <si>
    <t>962051111</t>
  </si>
  <si>
    <t>Bourání mostních konstrukcí zdiva a pilířů ze železového betonu</t>
  </si>
  <si>
    <t>-1471936553</t>
  </si>
  <si>
    <t>příl. 001 - 2 Stávající stav - římsy</t>
  </si>
  <si>
    <t>"pravostranná římsa" 0,373*0,304*(4,937+10,471)</t>
  </si>
  <si>
    <t>"levostranná římsa" 0,359*0,300*(4,306+10,713)</t>
  </si>
  <si>
    <t>29</t>
  </si>
  <si>
    <t>963021112</t>
  </si>
  <si>
    <t>Bourání mostních konstrukcí nosných konstrukcí z kamene nebo cihel</t>
  </si>
  <si>
    <t>-1891298690</t>
  </si>
  <si>
    <t>příl. 001 - 2 Stávající stav - cihelné klenby</t>
  </si>
  <si>
    <t>6*1,5*0,3*4,212</t>
  </si>
  <si>
    <t>30</t>
  </si>
  <si>
    <t>966006132</t>
  </si>
  <si>
    <t>Odstranění dopravních nebo orientačních značek se sloupkem s uložením hmot na vzdálenost do 20 m nebo s naložením na dopravní prostředek, se zásypem jam a jeho zhutněním s betonovou patkou</t>
  </si>
  <si>
    <t>-645664790</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</si>
  <si>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</si>
  <si>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"B1+E3a s uloženín na stacvě pro zpětné osazení" 1+1</t>
  </si>
  <si>
    <t>31</t>
  </si>
  <si>
    <t>966071131</t>
  </si>
  <si>
    <t>Demontáž ocelových konstrukcí profilů hmotnosti přes 30 kg/m, hmotnosti konstrukce do 5 t</t>
  </si>
  <si>
    <t>t</t>
  </si>
  <si>
    <t>-1911404933</t>
  </si>
  <si>
    <t xml:space="preserve">Poznámka k souboru cen:_x000d_
1. Ceny nelze použít pro ocenění demontáží ocelových konstrukcí hmotnosti do 500 kg; tyto se oceňují cenami souboru cen 767 99-68 Demontáž ostatních zámečnických konstrukcí části B01 katalogu 800-767 Konstrukce zámečnické._x000d_
</t>
  </si>
  <si>
    <t>příl. 001 - 2 Stávající stav - ocelová nosná konstrukce</t>
  </si>
  <si>
    <t>"hlavní nosníky - plocha příčného řezu 0,015m2" 2*0,015*6,7*8,0</t>
  </si>
  <si>
    <t>"příčné nosníky" 7*4,2*0,03</t>
  </si>
  <si>
    <t>32</t>
  </si>
  <si>
    <t>966075141</t>
  </si>
  <si>
    <t>Odstranění různých konstrukcí na mostech kovového zábradlí vcelku</t>
  </si>
  <si>
    <t>m</t>
  </si>
  <si>
    <t>-1349208323</t>
  </si>
  <si>
    <t>"příl. 001 - 2 Stávající stav" 15,0+15,5</t>
  </si>
  <si>
    <t>33</t>
  </si>
  <si>
    <t>969021121</t>
  </si>
  <si>
    <t>Vybourání kanalizačního potrubí DN do 200 mm</t>
  </si>
  <si>
    <t>-1343462631</t>
  </si>
  <si>
    <t>"příl. 001-2 Stávající most" 10,0+1,5+1,0</t>
  </si>
  <si>
    <t>997</t>
  </si>
  <si>
    <t>Přesun sutě</t>
  </si>
  <si>
    <t>34</t>
  </si>
  <si>
    <t>997013803</t>
  </si>
  <si>
    <t>Poplatek za uložení stavebního odpadu na skládce (skládkovné) cihelného zatříděného do Katalogu odpadů pod kódem 170 102</t>
  </si>
  <si>
    <t>-1801639178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</si>
  <si>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</si>
  <si>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"suť z cihelných kleneb" 11,372*2,49</t>
  </si>
  <si>
    <t>35</t>
  </si>
  <si>
    <t>997211511</t>
  </si>
  <si>
    <t>Vodorovná doprava suti nebo vybouraných hmot suti se složením a hrubým urovnáním, na vzdálenost do 1 km</t>
  </si>
  <si>
    <t>-1852286187</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</si>
  <si>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</si>
  <si>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na skládku do 8km</t>
  </si>
  <si>
    <t>"živičné vrstvy vozovky" 96,011*0,316+24,85*0,709</t>
  </si>
  <si>
    <t>"betonové vrstvy vozovky" 53,911*0,325</t>
  </si>
  <si>
    <t>"štěrkové vrstvy vozovky" 174,556*0,44</t>
  </si>
  <si>
    <t>"žb římsy" 3,365*2,4</t>
  </si>
  <si>
    <t>"cihelné klenby" 11,372*2,49</t>
  </si>
  <si>
    <t>"betonová spodní stavba" 54,504*2,2</t>
  </si>
  <si>
    <t>36</t>
  </si>
  <si>
    <t>997211519</t>
  </si>
  <si>
    <t>Vodorovná doprava suti nebo vybouraných hmot suti se složením a hrubým urovnáním, na vzdálenost Příplatek k ceně za každý další i započatý 1 km přes 1 km</t>
  </si>
  <si>
    <t>-1935998782</t>
  </si>
  <si>
    <t>"živičné vrstvy vozovky" 47,958*7"km"</t>
  </si>
  <si>
    <t>"betonové vrstvy vozovky" 17,521*7"km"</t>
  </si>
  <si>
    <t>"štěrkové vrstvy vozovky" 76,805*7"km"</t>
  </si>
  <si>
    <t>"žb římsy" 3,365*2,4*7"km"</t>
  </si>
  <si>
    <t>"cihelné klenby" 11,372*2,49*7"km"</t>
  </si>
  <si>
    <t>"betonová spodní stavba" 54,504*2,2*7"km"</t>
  </si>
  <si>
    <t>37</t>
  </si>
  <si>
    <t>997211521</t>
  </si>
  <si>
    <t>Vodorovná doprava suti nebo vybouraných hmot vybouraných hmot se složením a hrubým urovnáním nebo s přeložením na jiný dopravní prostředek kromě lodi, na vzdálenost do 1 km</t>
  </si>
  <si>
    <t>-1893377329</t>
  </si>
  <si>
    <t>"ocelové zábradlí" 30,5*0,018</t>
  </si>
  <si>
    <t>"ocelová nosná konstrukce" 2,49</t>
  </si>
  <si>
    <t>"ocelové kanalizační potrubí" 12,5*0,063</t>
  </si>
  <si>
    <t>38</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</si>
  <si>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</si>
  <si>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</si>
  <si>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-548695125</t>
  </si>
  <si>
    <t>"ocelové zábradlí" 30,5*0,018*7"km"</t>
  </si>
  <si>
    <t>"ocelová nosná konstrukce" 2,49*7"km"</t>
  </si>
  <si>
    <t>"ocelové kanalizační potrubí" 12,5*0,063*7"km"</t>
  </si>
  <si>
    <t>39</t>
  </si>
  <si>
    <t>997221815</t>
  </si>
  <si>
    <t>Poplatek za uložení stavebního odpadu na skládce (skládkovné) z prostého betonu zatříděného do Katalogu odpadů pod kódem 170 101</t>
  </si>
  <si>
    <t>1702029429</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</si>
  <si>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</si>
  <si>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"suť z betonové vrstvy vozovky" 53,911*0,325</t>
  </si>
  <si>
    <t>"suť ze spodní stavby" 54,504*2,2</t>
  </si>
  <si>
    <t>40</t>
  </si>
  <si>
    <t>997221825</t>
  </si>
  <si>
    <t>Poplatek za uložení stavebního odpadu na skládce (skládkovné) z armovaného betonu zatříděného do Katalogu odpadů pod kódem 170 101</t>
  </si>
  <si>
    <t>-1299601711</t>
  </si>
  <si>
    <t>"suť z říms" 3,365*2,4</t>
  </si>
  <si>
    <t>41</t>
  </si>
  <si>
    <t>997221845</t>
  </si>
  <si>
    <t>Poplatek za uložení stavebního odpadu na skládce (skládkovné) asfaltového bez obsahu dehtu zatříděného do Katalogu odpadů pod kódem 170 302</t>
  </si>
  <si>
    <t>268752551</t>
  </si>
  <si>
    <t>"suť z asfaltových vrstev vozovky" 100,0*(0,22+0,709)</t>
  </si>
  <si>
    <t>42</t>
  </si>
  <si>
    <t>997221855</t>
  </si>
  <si>
    <t>Poplatek za uložení stavebního odpadu na skládce (skládkovné) zeminy a kameniva zatříděného do Katalogu odpadů pod kódem 170 504</t>
  </si>
  <si>
    <t>-1697511061</t>
  </si>
  <si>
    <t>"suť ze štěrkové vrstvy vozovky" 76,805</t>
  </si>
  <si>
    <t>102 - DIO</t>
  </si>
  <si>
    <t>913121111</t>
  </si>
  <si>
    <t>Montáž a demontáž dočasných dopravních značek kompletních značek vč. podstavce a sloupku základních</t>
  </si>
  <si>
    <t>-1037118698</t>
  </si>
  <si>
    <t xml:space="preserve">Poznámka k souboru cen:_x000d_
1. V cenách jsou započteny náklady na montáž i demontáž dočasné značky, nebo podstavce._x000d_
</t>
  </si>
  <si>
    <t>příl. 102 - 2 Situace</t>
  </si>
  <si>
    <t>"A15+E3a" 1+1</t>
  </si>
  <si>
    <t>913121112</t>
  </si>
  <si>
    <t>Montáž a demontáž dočasných dopravních značek kompletních značek vč. podstavce a sloupku zvětšených</t>
  </si>
  <si>
    <t>1477038602</t>
  </si>
  <si>
    <t>"IP18b" 1</t>
  </si>
  <si>
    <t>913121211</t>
  </si>
  <si>
    <t>Montáž a demontáž dočasných dopravních značek Příplatek za první a každý další den použití dočasných dopravních značek k ceně 12-1111</t>
  </si>
  <si>
    <t>-1133389616</t>
  </si>
  <si>
    <t>"A15+E3a" 2*6"měsíců"*30,5"dne"</t>
  </si>
  <si>
    <t>913121212</t>
  </si>
  <si>
    <t>Montáž a demontáž dočasných dopravních značek Příplatek za první a každý další den použití dočasných dopravních značek k ceně 12-1112</t>
  </si>
  <si>
    <t>676087567</t>
  </si>
  <si>
    <t>"IP18b" 1*6"měsíců"*30,5"dne"</t>
  </si>
  <si>
    <t>913321111</t>
  </si>
  <si>
    <t>Montáž a demontáž dočasných dopravních vodících zařízení směrové desky základní</t>
  </si>
  <si>
    <t>-1615494911</t>
  </si>
  <si>
    <t xml:space="preserve">Poznámka k souboru cen:_x000d_
1. V cenách jsou započteny náklady na montáž i demontáž dočasného vodícího zařízení._x000d_
</t>
  </si>
  <si>
    <t>"Z4a pro zřízení zatímního přemostění náhonu" 10</t>
  </si>
  <si>
    <t>"Z4a pro zřízení nového přemostění náhonu" 10</t>
  </si>
  <si>
    <t>"Z4a pro odstranění zatímního přemostění náhonu" 10</t>
  </si>
  <si>
    <t>913321116</t>
  </si>
  <si>
    <t>Montáž a demontáž dočasných dopravních vodících zařízení soupravy směrových desek s výstražným světlem 5 desek</t>
  </si>
  <si>
    <t>-1769503884</t>
  </si>
  <si>
    <t>"Z4a+VS pro zřízení zatímního přemostění náhonu" 1</t>
  </si>
  <si>
    <t>"Z4a+VS pro zřízení nového přemostění náhonu" 1</t>
  </si>
  <si>
    <t>"Z4a+VS pro odstranění zatímního přemostění náhonu" 1</t>
  </si>
  <si>
    <t>913321211</t>
  </si>
  <si>
    <t>Montáž a demontáž dočasných dopravních vodících zařízení Příplatek za první a každý další den použití dočasných dopravních vodících zařízení k ceně 32-1111</t>
  </si>
  <si>
    <t>-307891254</t>
  </si>
  <si>
    <t>"Z4a" 10*6"měsíců"*30,5"dne"</t>
  </si>
  <si>
    <t>913321216</t>
  </si>
  <si>
    <t>Montáž a demontáž dočasných dopravních vodících zařízení Příplatek za první a každý další den použití dočasných dopravních vodících zařízení k ceně 32-1116</t>
  </si>
  <si>
    <t>609459047</t>
  </si>
  <si>
    <t>"Z4a+VS " 1*6"měsíců"*30,5"dne"</t>
  </si>
  <si>
    <t>913331115</t>
  </si>
  <si>
    <t>Montáž a demontáž dočasných dopravních vodících zařízení signální svítilny včetně akumulátoru</t>
  </si>
  <si>
    <t>-1374264097</t>
  </si>
  <si>
    <t>"VS" 1</t>
  </si>
  <si>
    <t>913331215</t>
  </si>
  <si>
    <t>Montáž a demontáž dočasných dopravních vodících zařízení Příplatek za první a každý další den použití dočasných dopravních vodících zařízení k ceně 33-1115</t>
  </si>
  <si>
    <t>407209820</t>
  </si>
  <si>
    <t>"VS" 1*6"měsíců"*30,5"dne"</t>
  </si>
  <si>
    <t>201 - Most</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</si>
  <si>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</si>
  <si>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</si>
  <si>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</si>
  <si>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</si>
  <si>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</si>
  <si>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</si>
  <si>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998 - Přesun hmot</t>
  </si>
  <si>
    <t>PSV - Práce a dodávky PSV</t>
  </si>
  <si>
    <t xml:space="preserve">    711 - Izolace proti vodě, vlhkosti a plynům</t>
  </si>
  <si>
    <t>115001106</t>
  </si>
  <si>
    <t>Převedení vody potrubím průměru DN přes 600 do 900</t>
  </si>
  <si>
    <t>-1280797963</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</si>
  <si>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žlabu, těsnění po dobu provozu a opotřebení hmot,_x000d_
b) podpěrné konstrukce dřevěné._x000d_
6. V ceně nejsou započteny náklady na nutné zemní práce; tyto se oceňují příslušnými cenami souborů cen této části._x000d_
</t>
  </si>
  <si>
    <t>"příl. 7 Výkopy; výměry určeny odměřením a výpočtem z digitálního podkladu" 22,0</t>
  </si>
  <si>
    <t>115101201</t>
  </si>
  <si>
    <t>Čerpání vody na dopravní výšku do 10 m s uvažovaným průměrným přítokem do 500 l/min</t>
  </si>
  <si>
    <t>hod</t>
  </si>
  <si>
    <t>2009056255</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</si>
  <si>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</si>
  <si>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2*45"dnů"*12,0"hod/den"</t>
  </si>
  <si>
    <t>115101301</t>
  </si>
  <si>
    <t>Pohotovost záložní čerpací soupravy pro dopravní výšku do 10 m s uvažovaným průměrným přítokem do 500 l/min</t>
  </si>
  <si>
    <t>den</t>
  </si>
  <si>
    <t>1328258336</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</si>
  <si>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</si>
  <si>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2*45"dnů"</t>
  </si>
  <si>
    <t>122101101</t>
  </si>
  <si>
    <t>Odkopávky a prokopávky nezapažené s přehozením výkopku na vzdálenost do 3 m nebo s naložením na dopravní prostředek v horninách tř. 1 a 2 do 100 m3</t>
  </si>
  <si>
    <t>560260565</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</si>
  <si>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</si>
  <si>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příl. 201.3 Půdorys, 201.4 Podélný řez, pohled</t>
  </si>
  <si>
    <t>polovina výkopu odvezena na skládku,polovina použita pro úpravy terénu podél odvodňovacích skluzů, dlažeb a schodiště</t>
  </si>
  <si>
    <t>"dlažba za římsami" 4*1,0*0,4*2,0</t>
  </si>
  <si>
    <t>"schodiště" 1,1*0,4*4,0</t>
  </si>
  <si>
    <t>"přídlažba u křídel" (4,00*0,75*0,40)+2*(5,50*0,75*0,40)</t>
  </si>
  <si>
    <t>"odvodňovací skluzy" 2*0,6*0,4*4,5</t>
  </si>
  <si>
    <t>124103101</t>
  </si>
  <si>
    <t>Vykopávky pro koryta vodotečí s přehozením výkopku na vzdálenost do 3 m nebo s naložením na dopravní prostředek v horninách tř. 1 a 2 do 1 000 m3</t>
  </si>
  <si>
    <t>-76168884</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</si>
  <si>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Ceny nelze použít pro:_x000d_
a) vykopávky koryt vodotečí, které jsou dle projektu pod úrovní pracovní hladiny vody; tyto zemní práce se oceňují cenami souboru cen 127 . 0-11 Vykopávky pod vodou strojně části A 01 tohoto katalogu,_x000d_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pažení;_x000d_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katalogu,_x000d_
d) hloubení zatrubněných nebo zastropených koryt vodotečí; tyto práce se oceňují cenami souboru cen 123 . 0-21 Vykopávky zářezů se šikmými stěnami pro podzemní vedení části A 02_x000d_
3. V cenách jsou započteny náklady na svislé přemístění výkopku do 4 m. Svislé přemístění z hloubky přes 4 m se oceňuje podle projektu (rampy, přehození apod.)._x000d_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katalogu._x000d_
5. Pro volbu ceny je rozhodující součet vykopávek pro koryta vodotečí, oceňovaných cenami tohoto souboru cen, zatrubněných koryt vodotečí, oceňovaných podle pozn. č. 2 odst. d) i zapažených vykopávek oceňovaných podle pozn. č. 2 odst. b) tohoto souboru cen._x000d_
</t>
  </si>
  <si>
    <t>"odstranění naplavenin v korytě v tl. 0,5m, dl.15,0m" 5,0*0,5*15,0</t>
  </si>
  <si>
    <t>příl. 7 Výkopy; výměry určeny odměřením a výpočtem z digitálního podkladu</t>
  </si>
  <si>
    <t>"odstranění příčných hrázek" 30,0</t>
  </si>
  <si>
    <t>131201102</t>
  </si>
  <si>
    <t>Hloubení nezapažených jam a zářezů s urovnáním dna do předepsaného profilu a spádu v hornině tř. 3 přes 100 do 1 000 m3</t>
  </si>
  <si>
    <t>267639631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</si>
  <si>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</si>
  <si>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 xml:space="preserve">"opěra 1 a křídla"  14,5"m2"*15,8"m"</t>
  </si>
  <si>
    <t xml:space="preserve">"opěra 2 a křídla"  15,2"m2"*11,2"m"</t>
  </si>
  <si>
    <t>131201109</t>
  </si>
  <si>
    <t>Hloubení nezapažených jam a zářezů s urovnáním dna do předepsaného profilu a spádu Příplatek k cenám za lepivost horniny tř. 3</t>
  </si>
  <si>
    <t>957589186</t>
  </si>
  <si>
    <t>"60% objemu výkopu" 0,6*399,34</t>
  </si>
  <si>
    <t>132101101</t>
  </si>
  <si>
    <t>Hloubení zapažených i nezapažených rýh šířky do 600 mm s urovnáním dna do předepsaného profilu a spádu v horninách tř. 1 a 2 do 100 m3</t>
  </si>
  <si>
    <t>1465495868</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</si>
  <si>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</si>
  <si>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příl. 201.3 Půdorys, 201.4 Podélný řez, pohled; výměry určeny odměřením a výpočtem z digitálního podkladu</t>
  </si>
  <si>
    <t>"pro podélné prahy ve dně" 0,55*0,52*11,8</t>
  </si>
  <si>
    <t>"pro příčný prah ve dně na vtoku" 0,6*0,8*(2,7*1,41+4,5+3,5*1,41)</t>
  </si>
  <si>
    <t>"pro příčný prah ve dně na výtoku" 0,6*0,8*(3,2*1,41+4,5+3,0*1,41)</t>
  </si>
  <si>
    <t>132201109</t>
  </si>
  <si>
    <t>Hloubení zapažených i nezapažených rýh šířky do 600 mm s urovnáním dna do předepsaného profilu a spádu v hornině tř. 3 Příplatek k cenám za lepivost horniny tř. 3</t>
  </si>
  <si>
    <t>746747082</t>
  </si>
  <si>
    <t>"100% objemu výkopu" 1,0*16,087</t>
  </si>
  <si>
    <t>133201101</t>
  </si>
  <si>
    <t>Hloubení zapažených i nezapažených šachet s případným nutným přemístěním výkopku ve výkopišti v hornině tř. 3 do 100 m3</t>
  </si>
  <si>
    <t>470082483</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</si>
  <si>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</si>
  <si>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"čerpací jímky" 2"šachty"*1,5"hl.1,5m"*3,14*1,0"průměru"^2/4</t>
  </si>
  <si>
    <t>151711111</t>
  </si>
  <si>
    <t>Osazení ocelových zápor pro pažení hloubených vykopávek do předem provedených vrtů se zabetonováním spodního konce, s příp. nutným obsypem zápory pískem délky od 0 do 8 m</t>
  </si>
  <si>
    <t>-1599605336</t>
  </si>
  <si>
    <t xml:space="preserve">Poznámka k souboru cen:_x000d_
1. V cenách nejsou započteny náklady na:_x000d_
a) vrchní kotvení zápor, které se oceňuje cenami souboru cen 151 71-31 Vrchní kotvení zápor na povrch výkopové jámy,_x000d_
b) pažení do ocelových zápor, které se oceňuje cenami souboru cen 151 72-11 Pažení do ocelových zápor,_x000d_
c) převázky ocelové, které se oceňují cenami 151 71-21 Převázka ocelová pro ukotvení záporového pažení,_x000d_
d) vrty pro osazení zápor, které se oceňují soubory cen 22. . . – Vrty_x000d_
e) dodání výplně z betonu nebo kameniva, které se oceňuje ve specifikaci_x000d_
f) dodání nebo opotřebení:_x000d_
- dodání zápor trvale zabudovaných se oceňuje ve specifikaci bez obratovosti,_x000d_
- opotřebení zápor dočasně zabudovaných se oceňuje ve specifikaci jako 0,5 násobek pořizovací ceny materiálu._x000d_
</t>
  </si>
  <si>
    <t>"příl. 201.7 Výkopy - HEB160 dl.4,0m " (6+6)"ks"*4,0"m</t>
  </si>
  <si>
    <t>M</t>
  </si>
  <si>
    <t>13010976</t>
  </si>
  <si>
    <t>ocel profilová HE-B 160 jakost 11 375</t>
  </si>
  <si>
    <t>1304898684</t>
  </si>
  <si>
    <t>48,0"m"*0,0426"t/m"</t>
  </si>
  <si>
    <t>151711131</t>
  </si>
  <si>
    <t>Vytažení ocelových zápor pro pažení délky od 0 do 8 m</t>
  </si>
  <si>
    <t>680666862</t>
  </si>
  <si>
    <t>"příl. 201.7 Výkopy - horní část zápor dl.1,5m" (6+6)"ks"*1,5"m"</t>
  </si>
  <si>
    <t>151721111</t>
  </si>
  <si>
    <t>Pažení do ocelových zápor bez ohledu na druh pažin, s odstraněním pažení, hloubky výkopu do 4 m</t>
  </si>
  <si>
    <t>180373504</t>
  </si>
  <si>
    <t xml:space="preserve">Poznámka k souboru cen:_x000d_
1. V cenách nejsou započteny náklady na:_x000d_
a) zápory ocelové, které se oceňují cenami souboru cen 151 71-11 Osazení ocelových zápor pro pažení hloubených vykopávek._x000d_
b) převázky ocelové, které se oceňují cenou 151 71-2111 Převázka ocelová pro ukotvení záporového pažení,_x000d_
c) vrchní kotvení zápor, které se oceňuje cenami souboru cen 151 71-31 Vrchní kotvení zápor na povrch výkopové jámy._x000d_
</t>
  </si>
  <si>
    <t>"Příl. 2017 Výkopy - dřevěné fošny tl. 50mm, stěna dl. (5,0+5,0)m, výš. 1,4m" (5,0+5,0)*1,4</t>
  </si>
  <si>
    <t>153191121</t>
  </si>
  <si>
    <t>Těsnění hradicích stěn nepropustnou hrázkou ze zhutněné sypaniny při stěně nebo nepropustnou výplní ze zhutněné sypaniny mezi stěnami zřízení</t>
  </si>
  <si>
    <t>-1171638913</t>
  </si>
  <si>
    <t xml:space="preserve">Poznámka k souboru cen:_x000d_
1. Dodání sypaniny se oceňuje ve specifikaci._x000d_
2. V cenách -1121 a -1131 jsou započteny i náklady na potřebné přemístění sypaniny až do vzdálenosti 40 m._x000d_
3. Množství měrných jednotek se určuje v m3 zřizovaného těsnění, míru hutnění předepíše projekt._x000d_
4. Cenu lze použít pro jakoukoliv míru zhutnění._x000d_
</t>
  </si>
  <si>
    <t>"příčné hrázky" 2*12,0*0,5*1,5</t>
  </si>
  <si>
    <t>58125110</t>
  </si>
  <si>
    <t>jíl surový kusový</t>
  </si>
  <si>
    <t>-1253868452</t>
  </si>
  <si>
    <t>"příčné hrázky" 2*12,0*0,5*1,5*2,0"t/m3"</t>
  </si>
  <si>
    <t>153191131</t>
  </si>
  <si>
    <t>Těsnění hradicích stěn nepropustnou hrázkou ze zhutněné sypaniny při stěně nebo nepropustnou výplní ze zhutněné sypaniny mezi stěnami odstranění</t>
  </si>
  <si>
    <t>-2079072559</t>
  </si>
  <si>
    <t>161101102</t>
  </si>
  <si>
    <t>Svislé přemístění výkopku bez naložení do dopravní nádoby avšak s vyprázdněním dopravní nádoby na hromadu nebo do dopravního prostředku z horniny tř. 1 až 4, při hloubce výkopu přes 2,5 do 4 m</t>
  </si>
  <si>
    <t>-307984964</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</si>
  <si>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</si>
  <si>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podle tab.I příl.8 katalogu 800-1</t>
  </si>
  <si>
    <t>"výkop stavebních jam - 16%" 0,16*399,34</t>
  </si>
  <si>
    <t>podle tab.II příl.8 katalogu 800-1</t>
  </si>
  <si>
    <t>"výkop rýh - 100%" 1,0*16,087</t>
  </si>
  <si>
    <t>162301102</t>
  </si>
  <si>
    <t>Vodorovné přemístění výkopku nebo sypaniny po suchu na obvyklém dopravním prostředku, bez naložení výkopku, avšak se složením bez rozhrnutí z horniny tř. 1 až 4 na vzdálenost přes 500 do 1 000 m</t>
  </si>
  <si>
    <t>-1203826303</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</si>
  <si>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</si>
  <si>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na meziskládku</t>
  </si>
  <si>
    <t>"zemina pro zpětný zásyp" 364,94</t>
  </si>
  <si>
    <t>z meziskládky</t>
  </si>
  <si>
    <t>162701103</t>
  </si>
  <si>
    <t>Vodorovné přemístění výkopku nebo sypaniny po suchu na obvyklém dopravním prostředku, bez naložení výkopku, avšak se složením bez rozhrnutí z horniny tř. 1 až 4 na vzdálenost přes 7 000 do 8 000 m</t>
  </si>
  <si>
    <t>-623526899</t>
  </si>
  <si>
    <t>"výkop stavebních jam - přebytek výkopu" 62,4</t>
  </si>
  <si>
    <t>"naplaveniny odstraněné z koryta" 37,5</t>
  </si>
  <si>
    <t>"výkop rýh" 16,087</t>
  </si>
  <si>
    <t>"těsnicí jíl" 18,0</t>
  </si>
  <si>
    <t>"příčné hrázky" 36,0</t>
  </si>
  <si>
    <t>"přebytek výkopu pro skluzy, dlažby a schody - 1/2 objemu" 11,62/2</t>
  </si>
  <si>
    <t>167101102</t>
  </si>
  <si>
    <t>Nakládání, skládání a překládání neulehlého výkopku nebo sypaniny nakládání, množství přes 100 m3, z hornin tř. 1 až 4</t>
  </si>
  <si>
    <t>419051476</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</si>
  <si>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</si>
  <si>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</si>
  <si>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</si>
  <si>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-773285222</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</si>
  <si>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</si>
  <si>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příl. B2 Koordinační situace stavby; výměry určeny odměřením a výpočtem z digitálního podkladu</t>
  </si>
  <si>
    <t>"doplnění svahů koryta na obou březích" 4*10,0*10,0*0,2</t>
  </si>
  <si>
    <t>10364100</t>
  </si>
  <si>
    <t>zemina pro terénní úpravy - tříděná</t>
  </si>
  <si>
    <t>1375682596</t>
  </si>
  <si>
    <t>80,0*1,9"t/m3"</t>
  </si>
  <si>
    <t>171203212</t>
  </si>
  <si>
    <t>Uložení netříděných sypanin z hornin tř. 1 až 4 do zemních hrází pro jakoukoliv šířku koruny přívodních kanálů inundačních nebo ochranných bez předepsaného zhutnění s příměsí jílové hlíny přes 20 % objemu</t>
  </si>
  <si>
    <t>689129794</t>
  </si>
  <si>
    <t xml:space="preserve">Poznámka k souboru cen:_x000d_
1. Ceny 10-3201 až -3291 lze použít i pro:_x000d_
a) uložení sypanin do zemních hrází přívodních kanálů, inundačních nebo ochranných s předepsaným zhutněním, jsou-li tyto hráze navrhovány dle ČSN 73 6824 Malé vodní nádrže;_x000d_
b) uložení do zemních hrází rybníků (obor KSO 832 16)._x000d_
2. Ceny nelze použít pro rozšíření návodního nebo vzdušného líce zemních hrází, jehož šířka je menší než 3 m; toto rozšíření se ocení cenou 172 10-3102 Zřízení těsnícího jádra nebo šířky těsnící vrstvy přes 1 do 3 m._x000d_
</t>
  </si>
  <si>
    <t>"příčné hrázky" 2*1,5*1,5*12,0</t>
  </si>
  <si>
    <t>"odpočet jílového těsnění" -18,0</t>
  </si>
  <si>
    <t>58344229</t>
  </si>
  <si>
    <t>štěrkodrť frakce 0/125</t>
  </si>
  <si>
    <t>1247352208</t>
  </si>
  <si>
    <t>36,0*2,0"t/m3"</t>
  </si>
  <si>
    <t>174101101</t>
  </si>
  <si>
    <t>Zásyp sypaninou z jakékoliv horniny s uložením výkopku ve vrstvách se zhutněním jam, šachet, rýh nebo kolem objektů v těchto vykopávkách</t>
  </si>
  <si>
    <t>583386783</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</si>
  <si>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</si>
  <si>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"čerpací jímky" 2,355</t>
  </si>
  <si>
    <t>Mezisoučet</t>
  </si>
  <si>
    <t>"stavební jámy zeminou z výkopu" 399,34</t>
  </si>
  <si>
    <t>"odpočet zeminy vytlačené spodní stavbou mostu" -(9,1+17,5+7,5+28,3)</t>
  </si>
  <si>
    <t>181301101</t>
  </si>
  <si>
    <t>Rozprostření a urovnání ornice v rovině nebo ve svahu sklonu do 1:5 při souvislé ploše do 500 m2, tl. vrstvy do 100 mm</t>
  </si>
  <si>
    <t>1613998289</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</si>
  <si>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</si>
  <si>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"na levém břehu" 25,0+30,0</t>
  </si>
  <si>
    <t>10364101</t>
  </si>
  <si>
    <t xml:space="preserve">zemina pro terénní úpravy -  ornice</t>
  </si>
  <si>
    <t>1920145189</t>
  </si>
  <si>
    <t>55,0*0,1*1,9"t/m3"</t>
  </si>
  <si>
    <t>182101101</t>
  </si>
  <si>
    <t>Svahování trvalých svahů do projektovaných profilů s potřebným přemístěním výkopku při svahování v zářezech v hornině tř. 1 až 4</t>
  </si>
  <si>
    <t>-644619860</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</si>
  <si>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</si>
  <si>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"na levém břehu" 38,0+25,0</t>
  </si>
  <si>
    <t>"na pravém břehu" 50,0+26,0</t>
  </si>
  <si>
    <t>Zakládání</t>
  </si>
  <si>
    <t>212341111</t>
  </si>
  <si>
    <t>Obetonování drenážních trub mezerovitým betonem</t>
  </si>
  <si>
    <t>1778533779</t>
  </si>
  <si>
    <t>příl. 201.8 Tvar rámu; výměry určeny odměřením a výpočtem z digitálního podkladu</t>
  </si>
  <si>
    <t>"drenáž za opěrou 1" 13,6*0,4*0,3</t>
  </si>
  <si>
    <t>"drenáž za opěrou 1" 9,1*0,4*0,3</t>
  </si>
  <si>
    <t>212792212</t>
  </si>
  <si>
    <t>Odvodnění mostní opěry z plastových trub drenážní potrubí flexibilní DN 160</t>
  </si>
  <si>
    <t>384310640</t>
  </si>
  <si>
    <t xml:space="preserve">Poznámka k souboru cen:_x000d_
1. V ceně žlabu -1111 jsou započteny i náklady na podélné rozříznutí plastové trouby DN 75 do spádu a na sraz pro odtok vlhkosti do žlábku úložného prahu s přesahem 50 mm od bočního líce dříku opěry._x000d_
2. V cenách potrubí -2 . 1 . jsou započteny i náklady na položení plastového drenážního potrubí do spádu a na sraz na podkladní základový betonový trám za mostní opěrou k prostupu dříkem opěry, bez zemích prací, se zajištěním drenáže proti vychýlení._x000d_
3. V cenách nejsou započteny náklady na zemní práce, na betonáž podkladního trámu nebo úložného prahu opěry, na obklad potrubí drenážním betonem, na obklad štěrkem a na filtrační obal._x000d_
</t>
  </si>
  <si>
    <t>"drenáž za opěrou 1" 13,6</t>
  </si>
  <si>
    <t>"drenáž za opěrou 1" 9,1</t>
  </si>
  <si>
    <t>212792312</t>
  </si>
  <si>
    <t>Odvodnění mostní opěry z plastových trub drenážní potrubí HDPE DN 160</t>
  </si>
  <si>
    <t>718893382</t>
  </si>
  <si>
    <t>"převedení drenáže za opěrou 1 přes opěru" 0,9</t>
  </si>
  <si>
    <t>"převedení drenáže za opěrou 2 přes opěru" 0,9</t>
  </si>
  <si>
    <t>212972113</t>
  </si>
  <si>
    <t>Opláštění drenážních trub filtrační textilií DN 160</t>
  </si>
  <si>
    <t>1524000450</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</si>
  <si>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</si>
  <si>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221211114</t>
  </si>
  <si>
    <t>Vrty přenosnými vrtacími kladivy v hloubce 0 až 10 m průměru přes 13 do 56 mm, do úklonu 90° (úpadně až horizontálně ), v hornině tř. IV</t>
  </si>
  <si>
    <t>-256975656</t>
  </si>
  <si>
    <t>"příl. 201.11 Tvar říms - vrty pro kotvení říms hl.0,2m" (16+16)*0,2</t>
  </si>
  <si>
    <t>224311112</t>
  </si>
  <si>
    <t>Maloprofilové vrty průběžným sacím vrtáním průměru přes 93 do 156 mm do úklonu 45° v hl 0 až 25 m v hornině tř. I a II</t>
  </si>
  <si>
    <t>1189914154</t>
  </si>
  <si>
    <t>příl. 201.8 Tvar rámu</t>
  </si>
  <si>
    <t>"pro mikropiloty" (18+12)*8,0</t>
  </si>
  <si>
    <t>226111111</t>
  </si>
  <si>
    <t>Velkoprofilové vrty náběrovým vrtáním svislé nezapažené průměru přes 400 do 450 mm, v hl od 0 do 5 m v hornině tř. I</t>
  </si>
  <si>
    <t>-1522625715</t>
  </si>
  <si>
    <t xml:space="preserve">"příl. 201.7  Výkopy - vrty pro zápory, dl. vrtu 4,0m" (6+6)*4,0</t>
  </si>
  <si>
    <t>232311111</t>
  </si>
  <si>
    <t>Opracování kůlů ze dřeva průměru do 120 mm</t>
  </si>
  <si>
    <t>318677243</t>
  </si>
  <si>
    <t xml:space="preserve">Poznámka k souboru cen:_x000d_
1. Cena je určena pro opracování kůlů ze dřeva měkkého i tvrdého._x000d_
</t>
  </si>
  <si>
    <t>" kůly podélných hradicích stěn ražené se vzdál. 0,50m do výšky 0,50m nad hladinu toku, déla kůlů min. 1,50m" (2*(2,0+10,0+3,0)/0,5+2)*3,14*0,1^2/4*1,</t>
  </si>
  <si>
    <t>232321111</t>
  </si>
  <si>
    <t>Zaražení nebo nastražení a zaberanění dřevěných kůlů nebo pilot svislých průměru do 120 mm, na délku od 0 do 2 m</t>
  </si>
  <si>
    <t>-1970106441</t>
  </si>
  <si>
    <t xml:space="preserve">Poznámka k souboru cen:_x000d_
1. V cenách jsou započteny i náklady na odstranění zděří, odříznutí konců pilot a na provedení vazbových článků na hlavách pilot._x000d_
2. V cenách nejsou započteny náklady na:_x000d_
a) dodání a opotřebení kůlů a pilot._x000d_
- Dodání dřevěných kůlů a pilot trvale zabudovaných se oceňuje ve specifikaci._x000d_
- Opotřebení dřevěných kůlů a pilot dočasně zabudovaných se oceňuje ve specifikaci jako násobek plánované ceny materiálu, množství a součinitele 0,5._x000d_
b) na ztužení a zavětrování pilot; tyto stavební práce se oceňují cenami souboru cen 292 ..-11.. Pomocná konstrukce pro zvláštní zakládání staveb._x000d_
</t>
  </si>
  <si>
    <t>" kůly podélných hradicích stěn ražené se vzdál. 0,50m do výšky 0,50m nad hladinu toku, déla kůlů min. 1,50m" (2*(2,0+10,0+3,0)/0,5+2)</t>
  </si>
  <si>
    <t>05217118</t>
  </si>
  <si>
    <t>tyče dřevěné v kůře D 100mm dl 8m</t>
  </si>
  <si>
    <t>-1943329399</t>
  </si>
  <si>
    <t>232331111</t>
  </si>
  <si>
    <t>Vytažení dřevěných kůlů nebo pilot svislých průměru do 120 mm, zaberaněných na délku od 0 do 2 m</t>
  </si>
  <si>
    <t>-253851564</t>
  </si>
  <si>
    <t>274311124</t>
  </si>
  <si>
    <t>Základové konstrukce z betonu prostého pasy, prahy, věnce a ostruhy ve výkopu nebo na hlavách pilot C 12/15</t>
  </si>
  <si>
    <t>-314885801</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</si>
  <si>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</si>
  <si>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"pro uložení rubové drenáže za opěrou 1" 0,25*1,3*13,6</t>
  </si>
  <si>
    <t>"pro uložení rubové drenáže za opěrou 2" 0,25*1,25*9,1</t>
  </si>
  <si>
    <t>274311127</t>
  </si>
  <si>
    <t>Základové konstrukce z betonu prostého pasy, prahy, věnce a ostruhy ve výkopu nebo na hlavách pilot C 25/30</t>
  </si>
  <si>
    <t>1429313982</t>
  </si>
  <si>
    <t>"příčné prahy ve dne toku" 0,6*0,8*10,8*2</t>
  </si>
  <si>
    <t>"podélné prahy ve dně toku" 0,6*0,8*11,8*2</t>
  </si>
  <si>
    <t>43</t>
  </si>
  <si>
    <t>274321118</t>
  </si>
  <si>
    <t>Základové konstrukce z betonu železového pásy, prahy, věnce a ostruhy ve výkopu nebo na hlavách pilot C 30/37</t>
  </si>
  <si>
    <t>595553414</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</si>
  <si>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</si>
  <si>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"základ opěry 1" 2,0*0,6*((2,755+2,027)/2+(5,005+3,544)/2+(2,755+2,027)/2)</t>
  </si>
  <si>
    <t>"základ opěry 2" 2,0*0,6*5,5</t>
  </si>
  <si>
    <t>44</t>
  </si>
  <si>
    <t>274354111</t>
  </si>
  <si>
    <t>Bednění základových konstrukcí pasů, prahů, věnců a ostruh zřízení</t>
  </si>
  <si>
    <t>1124224486</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</si>
  <si>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</si>
  <si>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"základ opěry 1" 0,6*(5,005+2,755+2,0+2,027+3,554+2,027+2,0+2,755)</t>
  </si>
  <si>
    <t>"základ opěry 2" 0,6*(2,0+5,5+2,0+5,5)</t>
  </si>
  <si>
    <t>"práh pro uložení rubové drenáže ze opěrou 1" 1,4*13,6+2*0,25*1,5</t>
  </si>
  <si>
    <t>"práh pro uložení rubové drenáže ze opěrou 2" 1,4*9,1+2*0,25*1,5</t>
  </si>
  <si>
    <t>45</t>
  </si>
  <si>
    <t>274354211</t>
  </si>
  <si>
    <t>Bednění základových konstrukcí pasů, prahů, věnců a ostruh odstranění bednění</t>
  </si>
  <si>
    <t>-1030197944</t>
  </si>
  <si>
    <t>46</t>
  </si>
  <si>
    <t>274361116</t>
  </si>
  <si>
    <t>Výztuž základových konstrukcí pasů, prahů, věnců a ostruh z betonářské oceli 10 505 (R) nebo BSt 500</t>
  </si>
  <si>
    <t>-204191249</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</si>
  <si>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</si>
  <si>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17,468"m3"*0,2"t/m3"</t>
  </si>
  <si>
    <t>47</t>
  </si>
  <si>
    <t>281602111</t>
  </si>
  <si>
    <t>Injektování povrchové s dvojitým obturátorem mikropilot nebo kotev tlakem do 0,60 MPa</t>
  </si>
  <si>
    <t>1686355845</t>
  </si>
  <si>
    <t xml:space="preserve">Poznámka k souboru cen:_x000d_
1. Ceny nelze použít pro injektování:_x000d_
a) jednoduchým obturátorem; toto injektování se oceňuje cenami souboru cen 28. 60-11 Injektování,_x000d_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injektáž._x000d_
2. Rozhodující pro volbu ceny podle výšky tlaku je maximální tlak na jednom vrtu._x000d_
</t>
  </si>
  <si>
    <t>"zálivka mikropilot 2,5hod/pilotu" (18+12)*2,5</t>
  </si>
  <si>
    <t>48</t>
  </si>
  <si>
    <t>282602112</t>
  </si>
  <si>
    <t>Injektování povrchové s dvojitým obturátorem mikropilot nebo kotev tlakem přes 0,60 do 2,0 MPa</t>
  </si>
  <si>
    <t>928381717</t>
  </si>
  <si>
    <t>"injektáž mikropilot 2,5hod/pilotu ve dvou fázích" (18+12)*2,5*2</t>
  </si>
  <si>
    <t>49</t>
  </si>
  <si>
    <t>58521130</t>
  </si>
  <si>
    <t>cement portlandský CEM I 42,5MPa</t>
  </si>
  <si>
    <t>-1789108839</t>
  </si>
  <si>
    <t>příl. 201.8 Tvar rámu - směs c:v = 2:1</t>
  </si>
  <si>
    <t>"zálivka mikropilot - 330 l směsi/pilotu" (18+12)*0,33"m3"*1,2"t/m3"*2/3</t>
  </si>
  <si>
    <t>"injektáž mikropilot - 330 l směsi/pilotu ve dvou fázích" (18+12)*0,33"m3"*2*1,2"t/m3"*2/3</t>
  </si>
  <si>
    <t>50</t>
  </si>
  <si>
    <t>08211321</t>
  </si>
  <si>
    <t>voda pitná pro ostatní odběratele</t>
  </si>
  <si>
    <t>-1103263560</t>
  </si>
  <si>
    <t>"zálivka mikropilot - 230 l směsi/pilotu" (18+12)*0,23"m3"*1/3</t>
  </si>
  <si>
    <t>"injektáž mikropilot - 230 l směsi/pilotu ve dvou fázích" (18+12)*0,23"m3"*2*1/3</t>
  </si>
  <si>
    <t>51</t>
  </si>
  <si>
    <t>283111112</t>
  </si>
  <si>
    <t>Zřízení ocelových, trubkových mikropilot tlakové i tahové svislé nebo odklon od svislice do 60° část hladká, průměru přes 80 do 105 mm</t>
  </si>
  <si>
    <t>1240109468</t>
  </si>
  <si>
    <t xml:space="preserve">Poznámka k souboru cen:_x000d_
1. V cenách jsou započteny i náklady na:_x000d_
a) vyčištění vrtu,_x000d_
b) dodání a výrobu cementové zálivky,_x000d_
c) sestavení mikropiloty,_x000d_
d) veškeré úpravy po injektování._x000d_
2. V cenách nejsou započteny náklady na:_x000d_
a) vrty; tyto stavební práce se oceňují cenami souboru cen 22...- Vrty_x000d_
b) injektování; tyto stavební práce se oceňují cenami souboru cen 281 60-21 Injektování mikropilot,_x000d_
c) dodání mikropilot; tyto náklady se oceňují ve specifikaci,_x000d_
d) dodání a osazení hlavy mikropilot; tyto stavební práce se oceňují cenami souboru cen 283 13-11 Zřízení hlavy trubkových mikropilot._x000d_
</t>
  </si>
  <si>
    <t>"dl. hladké části 8,0-5,0m" (18+12)*3,0</t>
  </si>
  <si>
    <t>52</t>
  </si>
  <si>
    <t>283111122</t>
  </si>
  <si>
    <t>Zřízení ocelových, trubkových mikropilot tlakové i tahové svislé nebo odklon od svislice do 60° část manžetová, průměru přes 80 do 105 mm</t>
  </si>
  <si>
    <t>-484419178</t>
  </si>
  <si>
    <t>"dl. manžetové části 5,0m" (18+12)*5,0</t>
  </si>
  <si>
    <t>53</t>
  </si>
  <si>
    <t>14011066</t>
  </si>
  <si>
    <t>trubka ocelová bezešvá hladká jakost 11 353 89x10mm</t>
  </si>
  <si>
    <t>-1096115805</t>
  </si>
  <si>
    <t>"dl. mikropilot 8,0m" (18+12)*8,0</t>
  </si>
  <si>
    <t>54</t>
  </si>
  <si>
    <t>283131112</t>
  </si>
  <si>
    <t>Zřízení hlav trubkových mikropilot namáhaných tlakem i tahem, průměru přes 80 do 105 mm</t>
  </si>
  <si>
    <t>1516981290</t>
  </si>
  <si>
    <t xml:space="preserve">Poznámka k souboru cen:_x000d_
1. V cenách jsou započteny i náklady na přivaření nebo našroubování hlavy mikropiloty a zajištění svarem._x000d_
2. V cenách nejsou započteny náklady na materiál hlavy mikropilot; tyto náklady se oceňují ve specifikaci._x000d_
</t>
  </si>
  <si>
    <t>"hlava piloty P16x250-250mm" 18+12</t>
  </si>
  <si>
    <t>55</t>
  </si>
  <si>
    <t>13611238</t>
  </si>
  <si>
    <t>plech ocelový hladký jakost S 235 JR tl 16mm tabule</t>
  </si>
  <si>
    <t>-1935018314</t>
  </si>
  <si>
    <t>30*0,25*0,25*0,016*7,85</t>
  </si>
  <si>
    <t>Svislé a kompletní konstrukce</t>
  </si>
  <si>
    <t>56</t>
  </si>
  <si>
    <t>317171126</t>
  </si>
  <si>
    <t>Kotvení monolitického betonu římsy do mostovky kotvou do vývrtu</t>
  </si>
  <si>
    <t>-260957625</t>
  </si>
  <si>
    <t xml:space="preserve">Poznámka k souboru cen:_x000d_
1. Kotvy spřažené se osazují do nosné konstrukce přivařením spodní části kotvy do výztuže mostovky._x000d_
2. Kotvy do vývrtu se osazují vyvrtaného otvoru v betonu mostovky, ukotví se do epoxidové ampule._x000d_
3. Kotvy talířové se zamáčknou do ukládaného betonu mostovky._x000d_
4. V cenách nejsou započteny náklady na kotvy; tyto se oceňují ve specifikaci._x000d_
</t>
  </si>
  <si>
    <t>"příl. 201.11 Tvar říms" 16+16</t>
  </si>
  <si>
    <t>57</t>
  </si>
  <si>
    <t>54879202</t>
  </si>
  <si>
    <t xml:space="preserve">kotva do vývrtu pro kotvení mostní  římsy</t>
  </si>
  <si>
    <t>1047735451</t>
  </si>
  <si>
    <t>58</t>
  </si>
  <si>
    <t>317321118</t>
  </si>
  <si>
    <t>Římsy ze železového betonu C 30/37</t>
  </si>
  <si>
    <t>1024776062</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</si>
  <si>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</si>
  <si>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příl. 201.11 Tvar říms; výměry určeny odměřením a výpočtem z digitálního podkladu</t>
  </si>
  <si>
    <t>0,23"m2"*(15,70+15,70)</t>
  </si>
  <si>
    <t>59</t>
  </si>
  <si>
    <t>317353121</t>
  </si>
  <si>
    <t>Bednění mostní římsy zřízení všech tvarů</t>
  </si>
  <si>
    <t>940230935</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</si>
  <si>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</si>
  <si>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(0,25+0,50+0,25)*15,70*2</t>
  </si>
  <si>
    <t>60</t>
  </si>
  <si>
    <t>317353221</t>
  </si>
  <si>
    <t>Bednění mostní římsy odstranění všech tvarů</t>
  </si>
  <si>
    <t>-939064119</t>
  </si>
  <si>
    <t>61</t>
  </si>
  <si>
    <t>317361116</t>
  </si>
  <si>
    <t>Výztuž mostních železobetonových říms z betonářské oceli 10 505 (R) nebo BSt 500</t>
  </si>
  <si>
    <t>-1304402994</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</si>
  <si>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</si>
  <si>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7,222"m3"*0,15"t/m3"</t>
  </si>
  <si>
    <t>62</t>
  </si>
  <si>
    <t>334323118</t>
  </si>
  <si>
    <t>Mostní opěry a úložné prahy z betonu železového C 30/37</t>
  </si>
  <si>
    <t>-249490397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</si>
  <si>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</si>
  <si>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"opěra 1" 4,50*2,13*0,60</t>
  </si>
  <si>
    <t>"opěra 2" 4,50*2,26*0,60</t>
  </si>
  <si>
    <t>63</t>
  </si>
  <si>
    <t>334323218</t>
  </si>
  <si>
    <t>Mostní křídla a závěrné zídky z betonu železového C 30/37</t>
  </si>
  <si>
    <t>-2126634219</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</si>
  <si>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</si>
  <si>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"křídla opěry 1"2*(5,00*2,75-2,50*1,70)*0,60</t>
  </si>
  <si>
    <t>"křídla opěry 2" 2*(2,90*2,90-2,20*1,90)*0,60</t>
  </si>
  <si>
    <t>64</t>
  </si>
  <si>
    <t>334351112</t>
  </si>
  <si>
    <t>Bednění mostních opěr a úložných prahů ze systémového bednění zřízení z překližek, pro železobeton</t>
  </si>
  <si>
    <t>-1147780635</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</si>
  <si>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</si>
  <si>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"opěra 1" 2*4,50*2,35</t>
  </si>
  <si>
    <t>"opěra 2" 2*4,50*2,45</t>
  </si>
  <si>
    <t>65</t>
  </si>
  <si>
    <t>334351211</t>
  </si>
  <si>
    <t>Bednění mostních opěr a úložných prahů ze systémového bednění odstranění z překližek</t>
  </si>
  <si>
    <t>-1486982698</t>
  </si>
  <si>
    <t>66</t>
  </si>
  <si>
    <t>334352111</t>
  </si>
  <si>
    <t>Bednění mostních křídel a závěrných zídek ze systémového bednění zřízení z překližek</t>
  </si>
  <si>
    <t>-1009447842</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</si>
  <si>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</si>
  <si>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"křídla opěry 1" 4*(5,00*3,00-2,50*1,70)+2*(3,00+1,00)*0,60</t>
  </si>
  <si>
    <t>"křídla opěry 2" 4*(3,50*3,00-2,20*2,00)+2*(3,00+1,00)*0,60</t>
  </si>
  <si>
    <t>67</t>
  </si>
  <si>
    <t>334352211</t>
  </si>
  <si>
    <t>Bednění mostních křídel a závěrných zídek ze systémového bednění odstranění z překližek</t>
  </si>
  <si>
    <t>-514955671</t>
  </si>
  <si>
    <t>68</t>
  </si>
  <si>
    <t>334361216</t>
  </si>
  <si>
    <t>Výztuž betonářská mostních konstrukcí opěr, úložných prahů, křídel, závěrných zídek, bloků ložisek, pilířů a sloupů z oceli 10 505 (R) nebo BSt 500 dříků opěr</t>
  </si>
  <si>
    <t>-1446100736</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</si>
  <si>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</si>
  <si>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11,853"m3"*0,13"t/m3"</t>
  </si>
  <si>
    <t>69</t>
  </si>
  <si>
    <t>334361226</t>
  </si>
  <si>
    <t>Výztuž betonářská mostních konstrukcí opěr, úložných prahů, křídel, závěrných zídek, bloků ložisek, pilířů a sloupů z oceli 10 505 (R) nebo BSt 500 křídel, závěrných zdí</t>
  </si>
  <si>
    <t>-317005470</t>
  </si>
  <si>
    <t>16,476"m3"*0,13"t/m3"</t>
  </si>
  <si>
    <t>70</t>
  </si>
  <si>
    <t>334791114</t>
  </si>
  <si>
    <t>Prostup v betonových zdech z plastových trub průměru do DN 200</t>
  </si>
  <si>
    <t>-1720457527</t>
  </si>
  <si>
    <t xml:space="preserve">Poznámka k souboru cen:_x000d_
1. V cenách jsou započteny náklady na nařezání plastového potrubí na potřebnou délku a osazení do bednění bez výřezu bednění, utěsnění prostupu a bednění tmelem před betonáží._x000d_
</t>
  </si>
  <si>
    <t>"převedení drenáže za opěrou 1 přes opěru" 0,6</t>
  </si>
  <si>
    <t>"převedení drenáže za opěrou 2 přes opěru" 0,6</t>
  </si>
  <si>
    <t>Vodorovné konstrukce</t>
  </si>
  <si>
    <t>71</t>
  </si>
  <si>
    <t>421321128</t>
  </si>
  <si>
    <t>Mostní železobetonové nosné konstrukce deskové nebo klenbové, trámové, ostatní deskové, z betonu C 30/37</t>
  </si>
  <si>
    <t>-612138983</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</si>
  <si>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betonu._x000d_
2. Deskové konstrukce lze použít jako spřahující desku mostních nosníků._x000d_
3. Betonáž dilatačního závěru je prováděna po osazení ocelového dilatačního závěru do konstrukce._x000d_
4. V cenách nejsou započteny náklady na:_x000d_
a) frekvenci nájezdů mezi jednotlivými ukládkami do betonážních lamel ani rezervu prostředků na ukládku betonu a dopravy betonu, pokud jedna betonážní lamela má větší objem než 100 m3 ukládaného betonu,_x000d_
b) podkladní vrstvu z betonu pod přechodovou desku, tyto se oceňují souborem cen 451 31-51 Podkladní a výplňové vrstvy z betonu prostého,_x000d_
c) vrubový kloub (trn) přechodové desky do závěrné zídky případně vrubový kloub desky rámové konstrukce do spodní stavby nebo kloub pérový mostní desky vícepolového mostu , tyto se oceňují souborem cen 428 38 Vrubový a pérový kloub železobetonový._x000d_
d) rovinnost povrchu mostní konstrukce, tyto se oceňují cenou 457 31-1191 Příplatek k ceně za rovinnost._x000d_
</t>
  </si>
  <si>
    <t>"rámová příčel" 1,27*3,00+2*(1,96*2,00+2,62*0,60)</t>
  </si>
  <si>
    <t>72</t>
  </si>
  <si>
    <t>421361226</t>
  </si>
  <si>
    <t>Výztuž deskových konstrukcí z betonářské oceli 10 505 (R) nebo BSt 500 deskového mostu</t>
  </si>
  <si>
    <t>-541873813</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</si>
  <si>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závěru._x000d_
2. V cenách jsou započteny náklady na:_x000d_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výztuže._x000d_
b) manipulaci s výztuží při ukládce jeřábem a ručně._x000d_
3. V cenách jsou započteny i náklady na osazení distančních tělísek. Náklady na tělíska jsou započteny ve skladbě bednění._x000d_
4. V cenách nejsou započteny náklady na uchycení tupých spojů závitové výztuže do bednění a jejich napojování, tyto se oceňují souborem cen 273 36-21 Svarové nosné spoje._x000d_
</t>
  </si>
  <si>
    <t>14,794"m3"*0,2"t/m3"</t>
  </si>
  <si>
    <t>73</t>
  </si>
  <si>
    <t>421955112</t>
  </si>
  <si>
    <t>Bednění na mostní skruži zřízení bednění z překližek</t>
  </si>
  <si>
    <t>1680674757</t>
  </si>
  <si>
    <t xml:space="preserve">Poznámka k souboru cen:_x000d_
1. Jedná se o vytvoření dřevěné konstrukce roznášecího roštu z hranolů na mostní skruži pro pohledové bednění z překližek nebo palubek spodního podhledu nosné konstrukce deskové, trámové nebo komorové. Konstrukce je doplněna únosnou pracovní podlahou z fošen na sraz na celou plochu skruže a ohrazením bezpečnostním dřevěným zábradlím._x000d_
2. V cenách -5112 a -5113 jsou započteny i náklady na:_x000d_
a) bednění, obsahuje výběr bednění, rozměření a osazení bednících dílů včetně roznášecího roštu bednění, vyklínování pro zajištění sklonu a případně oblouku podlahy na skruži, nástřik bednění odformovacím přípravkem, odbednění při rozebírání skruže, očištění bednění pro další užití, spotřebu pohledového bednění podle užití na jeden betonážní postup, vnitrostaveništní přesun v pracovním okruhu._x000d_
b) dodání distančních podložek výztuže, vlastní ukládka podložek je započtena v ceně výztuže._x000d_
3. V ceně -5114 jsou započteny i náklady na zřízení únosné pracovní podlahy na skruži z fošen na sraz včetně roznášecích roštů pro založení podpěr bednění stropů trámové konstrukce a založení podpěr bednění konzol bednění desky vyložení mostovky společně se zhotovením ochranného dřevěného zábradlí pracovní podlahy, odstranění podlahy a zábradlí společně s odstraněním bednění a skruže pod mostem, očištění a rozebrání._x000d_
4. V ceně -5114 jsou započteny i náklady na zřízení pracovní lávky z prken bez zábradlí na konzolových podpěrách horní desky mostovky podél říms, odstranění pracovní lávky probíhá společně s odstraněním konzolových podpěr._x000d_
</t>
  </si>
  <si>
    <t>"rámová příčel" (7,00*4,50)+2*((8,20*0,70)+(4,50*0,70))</t>
  </si>
  <si>
    <t>74</t>
  </si>
  <si>
    <t>421955212</t>
  </si>
  <si>
    <t>Bednění na mostní skruži odstranění bednění z překližek</t>
  </si>
  <si>
    <t>1118553476</t>
  </si>
  <si>
    <t>75</t>
  </si>
  <si>
    <t>434121426</t>
  </si>
  <si>
    <t>Osazování schodišťových stupňů železobetonových s vyspárováním styčných spár, s provizorním dřevěným zábradlím a dočasným zakrytím stupnic prkny na desku, stupňů drsných</t>
  </si>
  <si>
    <t>-2095413412</t>
  </si>
  <si>
    <t xml:space="preserve">Poznámka k souboru cen:_x000d_
1. U cen -1441, -1442, -1451, -1452 je započtena podpěrná konstrukce visuté části stupňů._x000d_
2. Množství měrných jednotek se určuje v m délky stupňů včetně uložení._x000d_
3. Dodávka stupňů se oceňuje ve specifikaci._x000d_
</t>
  </si>
  <si>
    <t>"terénní schodiště - 9 stupňů dl.0,75m" 9*0,75</t>
  </si>
  <si>
    <t>76</t>
  </si>
  <si>
    <t>59373786</t>
  </si>
  <si>
    <t>stupeň schodišťový betonový univerzální dl. 75 cm</t>
  </si>
  <si>
    <t>-1715544718</t>
  </si>
  <si>
    <t>"terénní schodiště - 9 stupňů dl.0,75m" 9</t>
  </si>
  <si>
    <t>77</t>
  </si>
  <si>
    <t>451311531</t>
  </si>
  <si>
    <t>Podklad z prostého betonu pod dlažbu pro prostředí s mrazovými cykly tř. C 25/30, ve vrstvě tl. přes 150 do 200 mm</t>
  </si>
  <si>
    <t>594563162</t>
  </si>
  <si>
    <t xml:space="preserve">Poznámka k souboru cen:_x000d_
1. Ceny lze použít i pro podklady z prostého betonu pod schody a pod prefabrikované konstrukce._x000d_
2. Ceny neplatí pro:_x000d_
a) těsnící nebo opevňovací betonovou vrstvu; tato se oceňuje cenami souboru cen 457 31- . . Těsnicí vrstva z betonu odolného proti agresivnímu prostředí_x000d_
b) podklad z prostého betonu pod dlažbu dna vývaru; tento se oceňuje cenami souboru cen 321 31-11 Konstrukce z prostého betonu._x000d_
3. V cenách nejsou započteny náklady na úpravu a těsnění dilatačních spár; tyto se oceňují cenami souboru cen 931 . . - . . Úprava dilatační spáry konstrukcí z prostého nebo železového betonu._x000d_
4. Plocha se stanoví v m2 dlažby, pod níž je podklad určen._x000d_
</t>
  </si>
  <si>
    <t>"koryto toku"177,0</t>
  </si>
  <si>
    <t>78</t>
  </si>
  <si>
    <t>451315134</t>
  </si>
  <si>
    <t>Podkladní a výplňové vrstvy z betonu prostého tloušťky do 200 mm, z betonu C 12/15</t>
  </si>
  <si>
    <t>771486429</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</si>
  <si>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</si>
  <si>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 základy opěry 1" 2,8*9,9</t>
  </si>
  <si>
    <t>"pod základy opěry 2" 2,8*6,3</t>
  </si>
  <si>
    <t>79</t>
  </si>
  <si>
    <t>451477121</t>
  </si>
  <si>
    <t>Podkladní vrstva plastbetonová drenážní, tloušťky do 20 mm první vrstva</t>
  </si>
  <si>
    <t>-1213450502</t>
  </si>
  <si>
    <t xml:space="preserve">Poznámka k souboru cen:_x000d_
1. V cenách jsou započteny náklady na:_x000d_
a) dávkovou výrobu plastbetonu na stavbě, manipulaci ručně v úrovni konstrukce pro drenážní plastbetony nebo jeřábem pro uložení na úložné bloky ložiska pilířů,_x000d_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tloušťce._x000d_
2. V cenách nejsou započteny náklady na úpravu úložné plochy._x000d_
</t>
  </si>
  <si>
    <t>2*0,15*8,2</t>
  </si>
  <si>
    <t>80</t>
  </si>
  <si>
    <t>451477122</t>
  </si>
  <si>
    <t>Podkladní vrstva plastbetonová drenážní, tloušťky do 20 mm každá další vrstva</t>
  </si>
  <si>
    <t>562954791</t>
  </si>
  <si>
    <t>81</t>
  </si>
  <si>
    <t>458311131</t>
  </si>
  <si>
    <t>Výplňové klíny a filtrační vrstvy za opěrou z betonu hutněného po vrstvách filtračního drenážního</t>
  </si>
  <si>
    <t>1177557299</t>
  </si>
  <si>
    <t xml:space="preserve">Poznámka k souboru cen:_x000d_
1. V cenách jsou započteny náklady na ukládku stabilizačního nebo prostého betonu s hutněním po vrstvách na projektovanou míru zhutnění, případně společně v kombinaci s ukládkou hutněné ochranné filtrační vrstvy z drenážního betonu podél opěry nebo nebo přesýpaného objektu, rozhrnutí a hutnění betonu vibrační deskou po vrstvách v tloušťce 300 až 600 mm, pomocné překládané oddělovací bednění mezi filtrační drenážní vrstvou a výplňovým klínem, urovnání zhutněného horního povrchu výplně za opěrou._x000d_
</t>
  </si>
  <si>
    <t>příl. 201.3 Půdorys, 201.5 Příčný řez</t>
  </si>
  <si>
    <t>"přechodový klín za opěrou 1" 8,0*0,8*4,2/2</t>
  </si>
  <si>
    <t>"přechodový klín za opěrou 1" 3,3*0,8*4,45/2</t>
  </si>
  <si>
    <t>82</t>
  </si>
  <si>
    <t>465513157</t>
  </si>
  <si>
    <t>Dlažba svahu u mostních opěr z upraveného lomového žulového kamene s vyspárováním maltou MC 25, šíře spáry 15 mm do betonového lože C 25/30 tloušťky 200 mm, plochy přes 10 m2</t>
  </si>
  <si>
    <t>780559347</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</si>
  <si>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</si>
  <si>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"dlažba za římsami" 4*1,0*2,0</t>
  </si>
  <si>
    <t>"přidlažba u schodiště" 0,25*4,0</t>
  </si>
  <si>
    <t>"přídlažba u křídel" 4,00*0,75+2*(5,50*0,75)</t>
  </si>
  <si>
    <t>83</t>
  </si>
  <si>
    <t>465513427</t>
  </si>
  <si>
    <t>Dlažba z lomového kamene lomařsky upraveného na cementovou maltu, s vyspárováním cementovou maltou, tl. kamene 400 mm</t>
  </si>
  <si>
    <t>-426047872</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</si>
  <si>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</si>
  <si>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Komunikace pozemní</t>
  </si>
  <si>
    <t>84</t>
  </si>
  <si>
    <t>564851111</t>
  </si>
  <si>
    <t>Podklad ze štěrkodrti ŠD s rozprostřením a zhutněním, po zhutnění tl. 150 mm</t>
  </si>
  <si>
    <t>1625079866</t>
  </si>
  <si>
    <t>ochranná vrstva</t>
  </si>
  <si>
    <t>"pravobřežní předmostí" 137,2</t>
  </si>
  <si>
    <t>"levobřežní předmostí" 39,4</t>
  </si>
  <si>
    <t>podkladní vrstva</t>
  </si>
  <si>
    <t>85</t>
  </si>
  <si>
    <t>565135121</t>
  </si>
  <si>
    <t>Asfaltový beton vrstva podkladní ACP 16 (obalované kamenivo střednězrnné - OKS) s rozprostřením a zhutněním v pruhu šířky přes 3 m, po zhutnění tl. 50 mm</t>
  </si>
  <si>
    <t>331891636</t>
  </si>
  <si>
    <t xml:space="preserve">Poznámka k souboru cen:_x000d_
1. ČSN EN 13108-1 připouští pro ACP 16 pouze tl. 50 až 80 mm._x000d_
</t>
  </si>
  <si>
    <t>86</t>
  </si>
  <si>
    <t>569851111</t>
  </si>
  <si>
    <t>Zpevnění krajnic nebo komunikací pro pěší s rozprostřením a zhutněním, po zhutnění štěrkodrtí tl. 150 mm</t>
  </si>
  <si>
    <t>908871655</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</si>
  <si>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</si>
  <si>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"na pravém břehu" 25,0</t>
  </si>
  <si>
    <t>87</t>
  </si>
  <si>
    <t>573111112</t>
  </si>
  <si>
    <t>Postřik infiltrační PI z asfaltu silničního s posypem kamenivem, v množství 1,00 kg/m2</t>
  </si>
  <si>
    <t>1560796172</t>
  </si>
  <si>
    <t>na štěrkové podkladní vrstvě</t>
  </si>
  <si>
    <t>88</t>
  </si>
  <si>
    <t>573231106</t>
  </si>
  <si>
    <t>Postřik spojovací PS bez posypu kamenivem ze silniční emulze, v množství 0,30 kg/m2</t>
  </si>
  <si>
    <t>1844111230</t>
  </si>
  <si>
    <t>na ložní vrstvě</t>
  </si>
  <si>
    <t>"most" 3,5*8,2</t>
  </si>
  <si>
    <t>89</t>
  </si>
  <si>
    <t>573231108</t>
  </si>
  <si>
    <t>Postřik spojovací PS bez posypu kamenivem ze silniční emulze, v množství 0,50 kg/m2</t>
  </si>
  <si>
    <t>-1943945367</t>
  </si>
  <si>
    <t>na podkladní vrstvě</t>
  </si>
  <si>
    <t>90</t>
  </si>
  <si>
    <t>577144141</t>
  </si>
  <si>
    <t>Asfaltový beton vrstva obrusná ACO 11 (ABS) s rozprostřením a se zhutněním z modifikovaného asfaltu v pruhu šířky přes 3 m tl. 50 mm</t>
  </si>
  <si>
    <t>-1600997711</t>
  </si>
  <si>
    <t xml:space="preserve">Poznámka k souboru cen:_x000d_
1. ČSN EN 13108-1 připouští pro ACO 11 pouze tl. 35 až 50 mm._x000d_
</t>
  </si>
  <si>
    <t>91</t>
  </si>
  <si>
    <t>577145141</t>
  </si>
  <si>
    <t>Asfaltový beton vrstva obrusná ACO 16 (ABH) s rozprostřením a zhutněním z modifikovaného asfaltu, po zhutnění v pruhu šířky přes 3 m tl. 50 mm</t>
  </si>
  <si>
    <t>-1347213162</t>
  </si>
  <si>
    <t xml:space="preserve">Poznámka k souboru cen:_x000d_
1. ČSN EN 13108-1 připouští pro ACO 16 pouze tl. 45 až 60 mm._x000d_
</t>
  </si>
  <si>
    <t>92</t>
  </si>
  <si>
    <t>578143213</t>
  </si>
  <si>
    <t>Litý asfalt MA 11 (LAS) s rozprostřením z nemodifikovaného asfaltu v pruhu šířky přes 3 m tl. 40 mm</t>
  </si>
  <si>
    <t>2125271068</t>
  </si>
  <si>
    <t xml:space="preserve">Poznámka k souboru cen:_x000d_
1. V cenách jsou započteny i náklady na napojení pracovních spár._x000d_
2. V cenách nejsou započteny náklady na příp. projektem předepsané:_x000d_
a) zdrsňovací posypy, které se oceňují cenami souboru cen 578 90- Zdrsňovací posyp litého asfaltu,_x000d_
b) posypy drobným kamenivem, které se oceňují cenami souboru cen 572 40- Posyp živičného podkladu nebo krytu části C 01 tohoto katalogu._x000d_
</t>
  </si>
  <si>
    <t>příl. B2 Koordinační situace stavby</t>
  </si>
  <si>
    <t>"ochrana izolace na mostě" 3,5*8,2</t>
  </si>
  <si>
    <t>93</t>
  </si>
  <si>
    <t>578901112</t>
  </si>
  <si>
    <t>Zdrsňovací posyp litého asfaltu z kameniva drobného drceného obaleného asfaltem se zaválcováním a s odstraněním přebytečného materiálu s povrchu, v množství 6 kg/m2</t>
  </si>
  <si>
    <t>-142556756</t>
  </si>
  <si>
    <t>"na LA" 3,5*8,2</t>
  </si>
  <si>
    <t>94</t>
  </si>
  <si>
    <t>584121109</t>
  </si>
  <si>
    <t>Osazení silničních dílců ze železového betonu s podkladem z kameniva těženého do tl. 40 mm jakéhokoliv druhu a velikosti, na plochu jednotlivě přes 15 do 50 m2</t>
  </si>
  <si>
    <t>134941253</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</si>
  <si>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</si>
  <si>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příl. 201 - 3 Půdorys; výměry určeny odměřením a výpočtem z digitálního podkladu</t>
  </si>
  <si>
    <t>"na levém břehu" 2,00*3,00*4</t>
  </si>
  <si>
    <t>95</t>
  </si>
  <si>
    <t>59381009</t>
  </si>
  <si>
    <t>panel silniční 3,00x1,00x0,15m</t>
  </si>
  <si>
    <t>-1431072171</t>
  </si>
  <si>
    <t>"zapůjčení panelů na levém břehu" (2,0*3,0*4)/3,0</t>
  </si>
  <si>
    <t>96</t>
  </si>
  <si>
    <t>597961111</t>
  </si>
  <si>
    <t>Rigol dlážděný do lože z betonu prostého tl. 100 mm, s vyplněním a zatřením spár cementovou maltou z prefabrikátů celkové šířky rigolu do 1030 mm</t>
  </si>
  <si>
    <t>-709057881</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</si>
  <si>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</si>
  <si>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"odvodňovací skluzy" 2*4,5</t>
  </si>
  <si>
    <t>Úpravy povrchů, podlahy a osazování výplní</t>
  </si>
  <si>
    <t>97</t>
  </si>
  <si>
    <t>628611111</t>
  </si>
  <si>
    <t>Nátěr mostních betonových konstrukcí akrylátový na siloxanové a plasticko-elastické bázi 2x impregnační OS-A</t>
  </si>
  <si>
    <t>2124814443</t>
  </si>
  <si>
    <t>"povrch říms" (0,15+0,15)*(15,70+15,70)</t>
  </si>
  <si>
    <t>Trubní vedení</t>
  </si>
  <si>
    <t>98</t>
  </si>
  <si>
    <t>894411311</t>
  </si>
  <si>
    <t>Osazení železobetonových dílců pro šachty skruží rovných</t>
  </si>
  <si>
    <t>1638763407</t>
  </si>
  <si>
    <t xml:space="preserve">Poznámka k souboru cen:_x000d_
1. V cenách nejsou započteny náklady na dodání železobetonových dílců; dodání těchto dílců se oceňuje ve specifikaci._x000d_
</t>
  </si>
  <si>
    <t>"příl. 7 Výkopy" 2*3</t>
  </si>
  <si>
    <t>99</t>
  </si>
  <si>
    <t>59224001</t>
  </si>
  <si>
    <t xml:space="preserve">dílec betonový pro vstupní šachty  100x50x9 cm</t>
  </si>
  <si>
    <t>1317172789</t>
  </si>
  <si>
    <t>"zapůjčení skruží" 2*3</t>
  </si>
  <si>
    <t>100</t>
  </si>
  <si>
    <t>911121111</t>
  </si>
  <si>
    <t>Montáž zábradlí ocelového přichyceného vruty do betonového podkladu</t>
  </si>
  <si>
    <t>1423478838</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</si>
  <si>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</si>
  <si>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"příl. 201.14 Zábradlí" 2*15,5</t>
  </si>
  <si>
    <t>101</t>
  </si>
  <si>
    <t>553423</t>
  </si>
  <si>
    <t>mostní ocelové zábradlí vč PKO</t>
  </si>
  <si>
    <t>VLASTNÍ</t>
  </si>
  <si>
    <t>1700815574</t>
  </si>
  <si>
    <t>914112111</t>
  </si>
  <si>
    <t>Tabulka s označením evidenčního čísla mostu na sloupek</t>
  </si>
  <si>
    <t>-239981221</t>
  </si>
  <si>
    <t xml:space="preserve">Poznámka k souboru cen:_x000d_
1. V cenách jsou započteny náklady na montáž a dodávku tabulky a sloupku včetně upevňovacího materiálu_x000d_
2. V ceně nejsou započteny náklady na naložení a odklizení výkopku, tyto se oceňují cenami části A 01 katalogu 800-1 Zemní práce._x000d_
</t>
  </si>
  <si>
    <t>103</t>
  </si>
  <si>
    <t>916231213</t>
  </si>
  <si>
    <t>Osazení chodníkového obrubníku betonového se zřízením lože, s vyplněním a zatřením spár cementovou maltou stojatého s boční opěrou z betonu prostého, do lože z betonu prostého</t>
  </si>
  <si>
    <t>105286450</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</si>
  <si>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</si>
  <si>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"dlažba za římsami" 3*(2,0+1,1+2,0)+1*(2,0+1,4+2,0)</t>
  </si>
  <si>
    <t>"schodiště" 2*4,0+1,0</t>
  </si>
  <si>
    <t>"přídlažba u křídel" 2*6,5+2*4,0</t>
  </si>
  <si>
    <t>104</t>
  </si>
  <si>
    <t>59217017</t>
  </si>
  <si>
    <t>obrubník betonový chodníkový 1000x100x250mm</t>
  </si>
  <si>
    <t>1209032263</t>
  </si>
  <si>
    <t>105</t>
  </si>
  <si>
    <t>919112233</t>
  </si>
  <si>
    <t>Řezání dilatačních spár v živičném krytu vytvoření komůrky pro těsnící zálivku šířky 20 mm, hloubky 40 mm</t>
  </si>
  <si>
    <t>1987929753</t>
  </si>
  <si>
    <t xml:space="preserve">Poznámka k souboru cen:_x000d_
1. V cenách jsou započteny i náklady na vyčištění spár po řezání._x000d_
</t>
  </si>
  <si>
    <t>"spára nad konci nk" 2*3,5</t>
  </si>
  <si>
    <t>106</t>
  </si>
  <si>
    <t>919122132</t>
  </si>
  <si>
    <t>Utěsnění dilatačních spár zálivkou za tepla v cementobetonovém nebo živičném krytu včetně adhezního nátěru s těsnicím profilem pod zálivkou, pro komůrky šířky 20 mm, hloubky 40 mm</t>
  </si>
  <si>
    <t>-1201572701</t>
  </si>
  <si>
    <t xml:space="preserve">Poznámka k souboru cen:_x000d_
1. V cenách jsou započteny i náklady na vyčištění spár před těsněním a zalitím a náklady na impregnaci, těsnění a zalití spár včetně dodání hmot._x000d_
</t>
  </si>
  <si>
    <t>107</t>
  </si>
  <si>
    <t>936941121</t>
  </si>
  <si>
    <t>Odvodňovač izolace mostovky osazení do plastbetonu, odvodňovače nerezového</t>
  </si>
  <si>
    <t>-1737351095</t>
  </si>
  <si>
    <t xml:space="preserve">Poznámka k souboru cen:_x000d_
1. V cenách jsou započteny náklady na:_x000d_
a) osazení bednící vložky 300x300 mm s otvorem pro trubku chráničky průměru 63 mm, osazení nerez příruby s nerez trubkou vývodu průměru 50 mm nebo osazení měděného trychtýře s nalepením trubkové spojky průměru 32 mm pro nasazení prodlužovací trubky průměru 50 mm do lože z plastbetonu (oceňuje se zvlášť) a na trubku chráničky průměru 63 mm, přilepení natavovací izolace mostovky (v sub dodávce), nastříhaní a nalepení nerez mřížky na odvodňovač, zachycení mřížky pomocí spony jako zábrana proti posunutí při pozdější ukládce drenážního betonu vsaku nad odvodňovací trubkou,_x000d_
b) u měděného provedení nalepení prodloužení vývodu plastové trubky průměru 50 mm podle konstrukční výšky nosné konstrukce na spojku průměru 32 mm, nařezání a osazení chráničky průměru 63 mm do bednění vyvázaně a osazení na vložku bednění 130x130 mm s otvorem pro osazení chráničky. U nerezového provedení odpadá prodloužení vývodu od příruby a obsahuje pouze nařezání chráničky průměru 63 mm těsnění odvodňovače mezi trubkou průměru 50 mm a chráničkou._x000d_
2. V cenách nejsou započteny náklady na:_x000d_
a) lože z plastbetonu a vsakovací vrstvy z drenážního plastbetonu, tyto se oceňují souborem cen 451 47- . 1 Podkladní vrstva plastbetonová,_x000d_
b) subdodávku pokládky celoplošné izolace mostovky a případné napojení odvodňovací trubky D 50 mm do sedla horizontálního potrubí DN 200-250 odvodnění mostu,_x000d_
c) odvodňovač izolace mostovky; tyto se oceňují ve specifikaci._x000d_
</t>
  </si>
  <si>
    <t>108</t>
  </si>
  <si>
    <t>553429</t>
  </si>
  <si>
    <t>odvodňovač povrchu mostní izolace nerez 1.4401</t>
  </si>
  <si>
    <t>1385464598</t>
  </si>
  <si>
    <t>109</t>
  </si>
  <si>
    <t>936941132</t>
  </si>
  <si>
    <t>Odvodňovač izolace mostovky chránička odvodňovače prodloužení vývodu plastové trubky průměru 50 mm a chránička 63 mm</t>
  </si>
  <si>
    <t>1987758422</t>
  </si>
  <si>
    <t>4*0,6</t>
  </si>
  <si>
    <t>110</t>
  </si>
  <si>
    <t>936942211</t>
  </si>
  <si>
    <t>Zhotovení tabulky s letopočtem opravy nebo větší údržby vložením šablony do bednění</t>
  </si>
  <si>
    <t>754492498</t>
  </si>
  <si>
    <t>111</t>
  </si>
  <si>
    <t>946231111</t>
  </si>
  <si>
    <t>Zavěšené lešení pod bednění mostních říms pracovní a podpěrné s vyložením do 0,90 m montáž</t>
  </si>
  <si>
    <t>-1865271234</t>
  </si>
  <si>
    <t xml:space="preserve">Poznámka k souboru cen:_x000d_
1. V ceně -1111 jsou započteny i náklady na použití lešení._x000d_
</t>
  </si>
  <si>
    <t>15,70+15,70</t>
  </si>
  <si>
    <t>112</t>
  </si>
  <si>
    <t>946231121</t>
  </si>
  <si>
    <t>Zavěšené lešení pod bednění mostních říms pracovní a podpěrné s vyložením do 0,90 m demontáž</t>
  </si>
  <si>
    <t>2049086796</t>
  </si>
  <si>
    <t>113</t>
  </si>
  <si>
    <t>948411111</t>
  </si>
  <si>
    <t>Podpěrné skruže a podpěry dočasné kovové zřízení skruží z věží výšky do 10 m</t>
  </si>
  <si>
    <t>1166132087</t>
  </si>
  <si>
    <t xml:space="preserve">Poznámka k souboru cen:_x000d_
1. V cenách podpěných skruží jsou započteny náklady na sestavení a zavětrování věží, osazení a vyrovnání stavěcích hlav a dolních základových rámů._x000d_
2. V cenách podpěr jsou započteny náklady na rozměření, sestavení modulů s uložením na základech, kontrolu stability, zavětrování konstrukce, osazení dočasných pomocných pracovních lávek a doprava podpěr do vzdálenosti 100 m v rámci staveniště._x000d_
3. Ceny nájemného skruží z věží a podpěr Pižmo jsou pouze informativní, je nutné je posoudit s ohledem na konkrétní podmínky stavby._x000d_
4. Měsíční nájemné podpěr ŽP 16 a P35, které je uvedené s nulovou hodnotou, se stanoví induviduálně podle konkrétních podmínek stavby, obvykle v hodnotě 6 % z ceny pořízení._x000d_
5. Drobný spotřební materiál (např. hřebíky, svorníky, matice) je započten v režijních nákladech._x000d_
6. V cenách nejsou započteny náklady na:_x000d_
a) odskružovací zařízení, tyto se oceňují souborem cen 429 94-1 . Odskružení bednění na podpěrné konstrukci,_x000d_
b) zřízení pracovních podlah a bednění spodní desky nebo trámu nosné konstrukce, tyto se oceňují souborem cen 421 95- . . Dřevěné deskové mostní nosné konstrukce,_x000d_
c) betonový základ nebo základ ze silničních panelů pod skruží nebo roznášecími nosníky dílců._x000d_
d) mimostaveništní dopravu skruží a podpěr a jejich nakládku a vykládku; tyto náklady se oceňují individuálně._x000d_
</t>
  </si>
  <si>
    <t>"skruž šíř. 4,5m, dl.7,0m, výš.3,0m" 4,5*3,0*7,0</t>
  </si>
  <si>
    <t>114</t>
  </si>
  <si>
    <t>948411211</t>
  </si>
  <si>
    <t>Podpěrné skruže a podpěry dočasné kovové odstranění skruží z věží výšky do 10 m</t>
  </si>
  <si>
    <t>704317054</t>
  </si>
  <si>
    <t>115</t>
  </si>
  <si>
    <t>948411911</t>
  </si>
  <si>
    <t>Podpěrné skruže a podpěry dočasné kovové měsíční nájemné skruží z věží výšky do 10 m</t>
  </si>
  <si>
    <t>-1923925424</t>
  </si>
  <si>
    <t>94,5*2,5"měsíce</t>
  </si>
  <si>
    <t>116</t>
  </si>
  <si>
    <t>948521111</t>
  </si>
  <si>
    <t>Podpěrný rošt dočasný ze dřeva z příhradových nosníků zřízení</t>
  </si>
  <si>
    <t>1239556899</t>
  </si>
  <si>
    <t xml:space="preserve">Poznámka k souboru cen:_x000d_
1. V ceně montáže jsou započteny náklady na rozměření polohy nosníků na podporách, osazení jeřábem, spojení do potřebné délky podle projektu a směrové a výškové vyrovnání._x000d_
2. Drobný spotřební materiál (např. hřebíky) je započten v režijních nákladech._x000d_
3. V cenách nejsou započteny na:_x000d_
a) zhotovení bednění nebo pracovní podlahy bednění nosné konstrukce, tyto se oceňují souborem cen 421 95-5 . Podlahy, lávky a bednění na mostní skruži,_x000d_
b) podpěrné ocelové věže, tyto se oceňují souborem cen 948 41-1 . Podpěrné skruže a podpěry dočasné kovové._x000d_
4. Ceny nájemného jsou pouze informativní, je nutné je posoudit individuálně pro konkrétní stavbu._x000d_
</t>
  </si>
  <si>
    <t>"rošt na skruži šíř. 4,5m, dl.7,0m" 4,5*7,0</t>
  </si>
  <si>
    <t>117</t>
  </si>
  <si>
    <t>948521121</t>
  </si>
  <si>
    <t>Podpěrný rošt dočasný ze dřeva z příhradových nosníků odstranění</t>
  </si>
  <si>
    <t>-2072785704</t>
  </si>
  <si>
    <t>118</t>
  </si>
  <si>
    <t>948521129</t>
  </si>
  <si>
    <t>Podpěrný rošt dočasný ze dřeva z příhradových nosníků měsíční nájemné</t>
  </si>
  <si>
    <t>890250644</t>
  </si>
  <si>
    <t>31,5*2,5"měsíce"</t>
  </si>
  <si>
    <t>119</t>
  </si>
  <si>
    <t>-784958731</t>
  </si>
  <si>
    <t>"vytažená horní část zápor" 18,0"m"*0,0426"t/m"</t>
  </si>
  <si>
    <t>120</t>
  </si>
  <si>
    <t>936752912</t>
  </si>
  <si>
    <t>"vytažená horní část zápor" 18,0"m"*0,0426"t/m"*7"km"</t>
  </si>
  <si>
    <t>121</t>
  </si>
  <si>
    <t>1605339443</t>
  </si>
  <si>
    <t>"výkop stavebních jam - přbytečná zemina" 62,4*1,9"t/m3"</t>
  </si>
  <si>
    <t>"odstraněné naplaveniny z koryta" 37,5*1,9"t/m3"</t>
  </si>
  <si>
    <t>"výkop rýh" 16,087*1,9"t/m3"</t>
  </si>
  <si>
    <t>"těsnicí jíl"27,75*2,0"t/m3"</t>
  </si>
  <si>
    <t>"příčné hrázky" 30,0*2,0"t/m3"</t>
  </si>
  <si>
    <t>"přebytek výkopu pro skluzy, dlažby a schody" 5,81*1,9"t/m3"</t>
  </si>
  <si>
    <t>998</t>
  </si>
  <si>
    <t>Přesun hmot</t>
  </si>
  <si>
    <t>122</t>
  </si>
  <si>
    <t>998212111</t>
  </si>
  <si>
    <t>Přesun hmot pro mosty zděné, betonové monolitické, spřažené ocelobetonové nebo kovové vodorovná dopravní vzdálenost do 100 m výška mostu do 20 m</t>
  </si>
  <si>
    <t>-1758753235</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</si>
  <si>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</si>
  <si>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PSV</t>
  </si>
  <si>
    <t>Práce a dodávky PSV</t>
  </si>
  <si>
    <t>711</t>
  </si>
  <si>
    <t>Izolace proti vodě, vlhkosti a plynům</t>
  </si>
  <si>
    <t>123</t>
  </si>
  <si>
    <t>711111001</t>
  </si>
  <si>
    <t>Provedení izolace proti zemní vlhkosti natěradly a tmely za studena na ploše vodorovné V nátěrem penetračním</t>
  </si>
  <si>
    <t>-2115936964</t>
  </si>
  <si>
    <t xml:space="preserve">Poznámka k souboru cen:_x000d_
1. Izolace plochy jednotlivě do 10 m2 se oceňují skladebně cenou příslušné izolace a cenou 711 19-9095 Příplatek za plochu do 10 m2._x000d_
</t>
  </si>
  <si>
    <t xml:space="preserve">"horní plocha základu opěry 1"  0,7*(5,005+2,755+2,0+2,027+3,554+2,027+2,0+2,755)</t>
  </si>
  <si>
    <t xml:space="preserve">"horní plocha základu opěry 2"  0,7*(2,0+5,5+2,0+5,5)</t>
  </si>
  <si>
    <t>124</t>
  </si>
  <si>
    <t>11163150</t>
  </si>
  <si>
    <t>lak penetrační asfaltový</t>
  </si>
  <si>
    <t>421683385</t>
  </si>
  <si>
    <t>25,986*0,0003 'Přepočtené koeficientem množství</t>
  </si>
  <si>
    <t>125</t>
  </si>
  <si>
    <t>711111002</t>
  </si>
  <si>
    <t>Provedení izolace proti zemní vlhkosti natěradly a tmely za studena na ploše vodorovné V nátěrem lakem asfaltovým</t>
  </si>
  <si>
    <t>1663913327</t>
  </si>
  <si>
    <t xml:space="preserve">"horní plocha základu opěry 1"  0,7*(5,005+2,755+2,0+2,027+3,554+2,027+2,0+2,755)*2"vrstvy"</t>
  </si>
  <si>
    <t xml:space="preserve">"horní plocha základu opěry 2"  0,7*(2,0+5,5+2,0+5,5)*2"vrstvy"</t>
  </si>
  <si>
    <t>126</t>
  </si>
  <si>
    <t>11163152</t>
  </si>
  <si>
    <t>lak hydroizolační asfaltový</t>
  </si>
  <si>
    <t>893777807</t>
  </si>
  <si>
    <t>51,972*0,00035 'Přepočtené koeficientem množství</t>
  </si>
  <si>
    <t>127</t>
  </si>
  <si>
    <t>711112001</t>
  </si>
  <si>
    <t>Provedení izolace proti zemní vlhkosti natěradly a tmely za studena na ploše svislé S nátěrem penetračním</t>
  </si>
  <si>
    <t>-1702605239</t>
  </si>
  <si>
    <t>základy rámu</t>
  </si>
  <si>
    <t>izolace spodní stavby asfaltovými nátěry</t>
  </si>
  <si>
    <t>"líc opěry 1" 4,50*0,80</t>
  </si>
  <si>
    <t>"líc opěry 2" 4,50*0,80</t>
  </si>
  <si>
    <t>"rub křídel opěry 1"2*(5,00*2,50/2-2,50*1,70/2)+2*(3,00+1,00)*0,60</t>
  </si>
  <si>
    <t>"rub křídel opěry 2" 2*(2,90*2,90/2-2,20*2,00/2)+2*(3,00+1,00)*0,60</t>
  </si>
  <si>
    <t>izolace spodní stavby asfalztovými pásy</t>
  </si>
  <si>
    <t>"rub opěry 1" 4,50*2,13</t>
  </si>
  <si>
    <t>"rub opěry 2" 4,50*2,26</t>
  </si>
  <si>
    <t>"rub křídel opěry 1" 2*(5,00*2,75-2,5*1,70/2)</t>
  </si>
  <si>
    <t>"rub křídel opěry 2" 2*(2,90*2,85-2,20*2,00/2)</t>
  </si>
  <si>
    <t>128</t>
  </si>
  <si>
    <t>-684828980</t>
  </si>
  <si>
    <t>106,469*0,00035 'Přepočtené koeficientem množství</t>
  </si>
  <si>
    <t>129</t>
  </si>
  <si>
    <t>711112002</t>
  </si>
  <si>
    <t>Provedení izolace proti zemní vlhkosti natěradly a tmely za studena na ploše svislé S nátěrem lakem asfaltovým</t>
  </si>
  <si>
    <t>-224538209</t>
  </si>
  <si>
    <t>"základ opěry 1" 0,6*(5,005+2,755+2,0+2,027+3,554+2,027+2,0+2,755)*2"vrstvy"</t>
  </si>
  <si>
    <t>"základ opěry 2" 0,6*(2,0+5,5+2,0+5,5)*2"vrstvy"</t>
  </si>
  <si>
    <t>"líc opěry 1" 4,50*0,80*2"vrstvy"</t>
  </si>
  <si>
    <t>"líc opěry 2" 4,50*0,80*2"vrstvy"</t>
  </si>
  <si>
    <t>"rub křídel opěry 1"(2*(5,00*2,50/2-2,50*1,70/2)+2*(3,00+1,00)*0,60)*2"vrstvy"</t>
  </si>
  <si>
    <t>"rub křídel opěry 2" (2*(2,90*2,90/2-2,20*2,00/2)+2*(3,00+1,00)*0,60)*2"vrstvy"</t>
  </si>
  <si>
    <t>130</t>
  </si>
  <si>
    <t>-621270825</t>
  </si>
  <si>
    <t>102,668*0,00045 'Přepočtené koeficientem množství</t>
  </si>
  <si>
    <t>131</t>
  </si>
  <si>
    <t>711131101</t>
  </si>
  <si>
    <t>Provedení izolace proti zemní vlhkosti pásy na sucho AIP nebo tkaniny na ploše vodorovné V</t>
  </si>
  <si>
    <t>1115577102</t>
  </si>
  <si>
    <t xml:space="preserve">Poznámka k souboru cen:_x000d_
1. Izolace plochy jednotlivě do 10 m2 se oceňují skladebně cenou příslušné izolace a cenou 711 19-9096 Příplatek za plochu do 10 m2._x000d_
</t>
  </si>
  <si>
    <t>"těsnicí fólie za rubem rámu na pravobřežním předmostí" 36,5</t>
  </si>
  <si>
    <t>"těsnicí fólie za rubem rámu na levobřežním předmostí" 3,5*3,3</t>
  </si>
  <si>
    <t>132</t>
  </si>
  <si>
    <t>28322004</t>
  </si>
  <si>
    <t xml:space="preserve">fólie  hydroizolační pro spodní stavbu tl 1,5mm</t>
  </si>
  <si>
    <t>-1790887300</t>
  </si>
  <si>
    <t>48,05*1,15 'Přepočtené koeficientem množství</t>
  </si>
  <si>
    <t>133</t>
  </si>
  <si>
    <t>69311068</t>
  </si>
  <si>
    <t>geotextilie netkaná separační, ochranná, filtrační, drenážní PP 300g/m2</t>
  </si>
  <si>
    <t>-1542483164</t>
  </si>
  <si>
    <t>"ochranná a drenáži vrstvva na těsnicí fólii za rubem rámu" 48,050*2"vrstvy"</t>
  </si>
  <si>
    <t>134</t>
  </si>
  <si>
    <t>711132101</t>
  </si>
  <si>
    <t>Provedení izolace proti zemní vlhkosti pásy na sucho AIP nebo tkaniny na ploše svislé S</t>
  </si>
  <si>
    <t>-515015750</t>
  </si>
  <si>
    <t>ochrana izolace spodní stavby asfaltovými pásy</t>
  </si>
  <si>
    <t>135</t>
  </si>
  <si>
    <t>69311083</t>
  </si>
  <si>
    <t>geotextilie netkaná separační, ochranná, filtrační, drenážní PP 600g/m2</t>
  </si>
  <si>
    <t>626972136</t>
  </si>
  <si>
    <t>55,135*1,2 'Přepočtené koeficientem množství</t>
  </si>
  <si>
    <t>136</t>
  </si>
  <si>
    <t>711142559</t>
  </si>
  <si>
    <t>Provedení izolace proti zemní vlhkosti pásy přitavením NAIP na ploše svislé S</t>
  </si>
  <si>
    <t>1957038204</t>
  </si>
  <si>
    <t xml:space="preserve">Poznámka k souboru cen:_x000d_
1. Izolace plochy jednotlivě do 10 m2 se oceňují skladebně cenou příslušné izolace a cenou 711 19-9097 Příplatek za plochu do 10 m2._x000d_
</t>
  </si>
  <si>
    <t>izolace spodní stavby asfaltovými pásy</t>
  </si>
  <si>
    <t>137</t>
  </si>
  <si>
    <t>62853007</t>
  </si>
  <si>
    <t>pás asfaltový natavitelný modifikovaný SBS tl 4mm pro dopravní stavby s vložkou ze skleněné tkaniny a spalitelnou PE fólií nebo jemnozrnný min. posypem na horním povrchu</t>
  </si>
  <si>
    <t>-1616567163</t>
  </si>
  <si>
    <t>138</t>
  </si>
  <si>
    <t>711341564</t>
  </si>
  <si>
    <t>Provedení izolace mostovek pásy přitavením NAIP</t>
  </si>
  <si>
    <t>1266392960</t>
  </si>
  <si>
    <t>"mostovka" 4,5*8,2</t>
  </si>
  <si>
    <t>"rub příčle v přechodové oblasti" 2*0,6*4,5</t>
  </si>
  <si>
    <t>"horní plocha křídel" 0,6*(2*5,0+2*2,9)</t>
  </si>
  <si>
    <t>ochrana izolace pod římsami</t>
  </si>
  <si>
    <t>"na nosné konstrukci" 2*0,7*8,2</t>
  </si>
  <si>
    <t>139</t>
  </si>
  <si>
    <t>62855024</t>
  </si>
  <si>
    <t>pás asfaltový natavitelný modifikovaný tl 5,2mm elasto-plastomerický s vložkou ze polyesterové rohože a hrubozrnným břidličným posypem na horním povrchu</t>
  </si>
  <si>
    <t>-1508810700</t>
  </si>
  <si>
    <t>51,78*1,15 'Přepočtené koeficientem množství</t>
  </si>
  <si>
    <t>140</t>
  </si>
  <si>
    <t>62836110</t>
  </si>
  <si>
    <t>pás asfaltový natavitelný oxidovaný tl. 4mm s vložkou z hliníkové fólie / hliníkové fólie s textilií, se spalitelnou PE folií nebo jemnozrnným minerálním posypem</t>
  </si>
  <si>
    <t>341636837</t>
  </si>
  <si>
    <t>20,96*1,15 'Přepočtené koeficientem množství</t>
  </si>
  <si>
    <t>141</t>
  </si>
  <si>
    <t>711381021</t>
  </si>
  <si>
    <t>Provedení izolace mostovek pryskyřicemi na železničních mostech nátěrem penetračním</t>
  </si>
  <si>
    <t>1598205817</t>
  </si>
  <si>
    <t>základní nátěr pečeticí vrstvy</t>
  </si>
  <si>
    <t>uzavírací nátěr pečeticí vrstvy</t>
  </si>
  <si>
    <t>142</t>
  </si>
  <si>
    <t>23521580</t>
  </si>
  <si>
    <t>pryskyřice epoxidová penetrační bezrozpouštědlová</t>
  </si>
  <si>
    <t>kg</t>
  </si>
  <si>
    <t>-1129005791</t>
  </si>
  <si>
    <t>"mostovka" 4,5*8,2*1,2"ks/m2"</t>
  </si>
  <si>
    <t>"rub příčle v přechodové oblasti" 2*0,6*4,5*1,2"ks/m2"</t>
  </si>
  <si>
    <t>"horní plocha křídel" 0,6*(2*5,0+2*2,9)*1,2"ks/m2"</t>
  </si>
  <si>
    <t>143</t>
  </si>
  <si>
    <t>998711101</t>
  </si>
  <si>
    <t>Přesun hmot pro izolace proti vodě, vlhkosti a plynům stanovený z hmotnosti přesunovaného materiálu vodorovná dopravní vzdálenost do 50 m v objektech výšky do 6 m</t>
  </si>
  <si>
    <t>283543177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</si>
  <si>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</si>
  <si>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202 - Provizorní most</t>
  </si>
  <si>
    <t>VRN - Vedlejší rozpočtové náklady</t>
  </si>
  <si>
    <t xml:space="preserve">    VRN3 - Zařízení staveniště</t>
  </si>
  <si>
    <t xml:space="preserve">    VRN4 - Inženýrská činnost</t>
  </si>
  <si>
    <t>113106123</t>
  </si>
  <si>
    <t>Rozebrání dlažeb komunikací pro pěší s přemístěním hmot na skládku na vzdálenost do 3 m nebo s naložením na dopravní prostředek s ložem z kameniva nebo živice a s jakoukoliv výplní spár ručně ze zámkové dlažby</t>
  </si>
  <si>
    <t>-1918160268</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</si>
  <si>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</si>
  <si>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příl. 202 - 2 Most-přehledný výkres, 3 Dočasný sjezd; výměry určeny odměřením a výpočtem z digitálního podkladu</t>
  </si>
  <si>
    <t>"lemování přechodového klínu výstražnými pásy" 2*4,4*0,4</t>
  </si>
  <si>
    <t>113107141</t>
  </si>
  <si>
    <t>Odstranění podkladů nebo krytů ručně s přemístěním hmot na skládku na vzdálenost do 3 m nebo s naložením na dopravní prostředek živičných, o tl. vrstvy do 50 mm</t>
  </si>
  <si>
    <t>-418572355</t>
  </si>
  <si>
    <t>příl. 202 - 2 Most-přehledný výkres, 3 Dočasný sjezd</t>
  </si>
  <si>
    <t>"stávajícího krytu pro lemování přechodového klínu výstražnými pásy" 2*2,5*0,5</t>
  </si>
  <si>
    <t>113202111</t>
  </si>
  <si>
    <t>Vytrhání obrub s vybouráním lože, s přemístěním hmot na skládku na vzdálenost do 3 m nebo s naložením na dopravní prostředek z krajníků nebo obrubníků stojatých</t>
  </si>
  <si>
    <t>-817962424</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</si>
  <si>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</si>
  <si>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"stávající pro provizorní provoz" 8,0+5,00</t>
  </si>
  <si>
    <t>"dočasné pro definitivní provoz" 8,0+5,00</t>
  </si>
  <si>
    <t>122201101</t>
  </si>
  <si>
    <t>Odkopávky a prokopávky nezapažené s přehozením výkopku na vzdálenost do 3 m nebo s naložením na dopravní prostředek v hornině tř. 3 do 100 m3</t>
  </si>
  <si>
    <t>-158176463</t>
  </si>
  <si>
    <t>příl. 202 - 2 Most-přehledný výkres</t>
  </si>
  <si>
    <t>"pro podpěry mostu hl.0,6m" 2*1,0*0,6*7,0</t>
  </si>
  <si>
    <t>2124367890</t>
  </si>
  <si>
    <t>"výkop pro podpěry mostu" 2*1,0*0,6*7,0</t>
  </si>
  <si>
    <t>171101112</t>
  </si>
  <si>
    <t>Uložení sypaniny do násypů s rozprostřením sypaniny ve vrstvách a s hrubým urovnáním zhutněných s uzavřením povrchu násypu z hornin nesoudržných sypkých s relativní ulehlostí I(d) pod 0,9 nebo mimo aktivní zónu</t>
  </si>
  <si>
    <t>380657016</t>
  </si>
  <si>
    <t>"dosypání profilu koryta pod mostem" 2*1,0*0,6*7,0</t>
  </si>
  <si>
    <t>58331200</t>
  </si>
  <si>
    <t>štěrkopísek netříděný zásypový</t>
  </si>
  <si>
    <t>-2126148824</t>
  </si>
  <si>
    <t>"dosypání profilu koryta pod mostem" 2*1,0*0,6*7,0*2,0"t/m3"</t>
  </si>
  <si>
    <t>181111111</t>
  </si>
  <si>
    <t>Plošná úprava terénu v zemině tř. 1 až 4 s urovnáním povrchu bez doplnění ornice souvislé plochy do 500 m2 při nerovnostech terénu přes 50 do 100 mm v rovině nebo na svahu do 1:5</t>
  </si>
  <si>
    <t>734585848</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</si>
  <si>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</si>
  <si>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"uvedení dotčených ploch do původního stavu" 5,0*(13,0+2,5)</t>
  </si>
  <si>
    <t>1279849635</t>
  </si>
  <si>
    <t>1501212026</t>
  </si>
  <si>
    <t>77,5*0,1*1,8"t/m3"</t>
  </si>
  <si>
    <t>181411131</t>
  </si>
  <si>
    <t>Založení trávníku na půdě předem připravené plochy do 1000 m2 výsevem včetně utažení parkového v rovině nebo na svahu do 1:5</t>
  </si>
  <si>
    <t>728162804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</si>
  <si>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</si>
  <si>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00572472</t>
  </si>
  <si>
    <t>osivo směs travní krajinná-rovinná</t>
  </si>
  <si>
    <t>1820875620</t>
  </si>
  <si>
    <t>77,5*0,015 'Přepočtené koeficientem množství</t>
  </si>
  <si>
    <t>275121105</t>
  </si>
  <si>
    <t>Montáž hranice podpěrné dočasné ze železobetonových silničních dílců plochy přes 3 do 6 m2 hloubky 2 m zřízení</t>
  </si>
  <si>
    <t>977480289</t>
  </si>
  <si>
    <t xml:space="preserve">Poznámka k souboru cen:_x000d_
1. V cenách jsou započteny náklady na zhotovení podkladové vrstvy tloušťky do 150 mm z kameniva, osazení dílců na sebe od 0,5 m až 3 m výšky, vyrovnání dosedací plochy mezi dílci mazaninou, manipulaci mobilním jeřábem při nakládce, vykládce a osazení dílce, rozebrání hranice, očištění dílce pro další použití, opotřebení nebo poškození panelu podle počtu užití._x000d_
2. V cenách nejsou započteny náklady na:_x000d_
a) silniční dílce, tyto se oceňují ve specifikaci,_x000d_
b) zhotovení betonového základu pod hranici nebo zhotovení pilot na málo únosném terénu._x000d_
</t>
  </si>
  <si>
    <t>"podpěry mostu" 2</t>
  </si>
  <si>
    <t>59381006</t>
  </si>
  <si>
    <t>panel silniční 3,00x1,00x0,215m</t>
  </si>
  <si>
    <t>-724368589</t>
  </si>
  <si>
    <t>"zapůjčení panelů pro podpěry mostu" 2"podpěry"*2"panely/vrtsvu"*3"vsrtvy"</t>
  </si>
  <si>
    <t>275121106</t>
  </si>
  <si>
    <t>Montáž hranice podpěrné dočasné ze železobetonových silničních dílců plochy přes 3 do 6 m2 hloubky 2 m odstranění</t>
  </si>
  <si>
    <t>-1102856050</t>
  </si>
  <si>
    <t>423173211</t>
  </si>
  <si>
    <t>Montáž příhradové ocelové konstrukce s ortotropní mostovkou šířky přes 2,4 do 4,2 m, výšky přes 3 do 3,6 m mostu o jednom poli, rozpětí pole do 13 m</t>
  </si>
  <si>
    <t>-265996662</t>
  </si>
  <si>
    <t>"zatímní mostní konstrukce dl. 12,0, šíř. 5,0m vč pronájmu" 11,1</t>
  </si>
  <si>
    <t>-1027451735</t>
  </si>
  <si>
    <t>"výškové vyrovnání chodníku a panelové plochy" 2*2,5*0,8</t>
  </si>
  <si>
    <t>"obnova stávajícího krytu v místě lemování přechodového klínu výstražnými pásy" 2*2,5*0,5</t>
  </si>
  <si>
    <t>564861111</t>
  </si>
  <si>
    <t>Podklad ze štěrkodrti ŠD s rozprostřením a zhutněním, po zhutnění tl. 200 mm</t>
  </si>
  <si>
    <t>45966454</t>
  </si>
  <si>
    <t>"pod panely na levém břehu" 10,0</t>
  </si>
  <si>
    <t>"pod panely na pravém břehu" 60,0</t>
  </si>
  <si>
    <t>578143113</t>
  </si>
  <si>
    <t>Litý asfalt MA 11 (LAS) s rozprostřením z nemodifikovaného asfaltu v pruhu šířky do 3 m tl. 40 mm</t>
  </si>
  <si>
    <t>147362565</t>
  </si>
  <si>
    <t>584121108</t>
  </si>
  <si>
    <t>Osazení silničních dílců ze železového betonu s podkladem z kameniva těženého do tl. 40 mm jakéhokoliv druhu a velikosti, na plochu jednotlivě do 15 m2</t>
  </si>
  <si>
    <t>-1054241245</t>
  </si>
  <si>
    <t>"na levém břehu" 10,0</t>
  </si>
  <si>
    <t>-1425658139</t>
  </si>
  <si>
    <t>"na pravém břehu" 60,0</t>
  </si>
  <si>
    <t>-764691721</t>
  </si>
  <si>
    <t>"zapůjčení panelů na levém břehu: 60,0/(3,0*1,0)=" 20,0</t>
  </si>
  <si>
    <t>"zapůjčení panelů na pravém břehu: 10,0/(3,0*1,0)="4</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</si>
  <si>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</si>
  <si>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</si>
  <si>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-1880878026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</si>
  <si>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</si>
  <si>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59245006</t>
  </si>
  <si>
    <t>dlažba skladebná betonová pro nevidomé 200x100x60mm barevná</t>
  </si>
  <si>
    <t>386974888</t>
  </si>
  <si>
    <t>916131213</t>
  </si>
  <si>
    <t>Osazení silničního obrubníku betonového se zřízením lože, s vyplněním a zatřením spár cementovou maltou stojatého s boční opěrou z betonu prostého, do lože z betonu prostého</t>
  </si>
  <si>
    <t>653268540</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</si>
  <si>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</si>
  <si>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"pro provizorní provoz" 8,0+5,00</t>
  </si>
  <si>
    <t>"pro definitivní provoz" 8,0+5,00</t>
  </si>
  <si>
    <t>59217031</t>
  </si>
  <si>
    <t>obrubník betonový silniční 1000x150x250mm</t>
  </si>
  <si>
    <t>-1227899125</t>
  </si>
  <si>
    <t>"pro definitivní provoz - náhrada za 30% zničených obrubníků: 13,0*0,3="4</t>
  </si>
  <si>
    <t>920587153</t>
  </si>
  <si>
    <t>"lemování přechodového klínu a výstražných pásů" 2*4,4</t>
  </si>
  <si>
    <t>1901823694</t>
  </si>
  <si>
    <t>919735111</t>
  </si>
  <si>
    <t>Řezání stávajícího živičného krytu nebo podkladu hloubky do 50 mm</t>
  </si>
  <si>
    <t>-28410606</t>
  </si>
  <si>
    <t xml:space="preserve">Poznámka k souboru cen:_x000d_
1. V cenách jsou započteny i náklady na spotřebu vody._x000d_
</t>
  </si>
  <si>
    <t>"pro lemování přechodového klínu výstražnými pásy" 2*2*2,5</t>
  </si>
  <si>
    <t>966071133</t>
  </si>
  <si>
    <t>Demontáž ocelových konstrukcí profilů hmotnosti přes 30 kg/m, hmotnosti konstrukce přes 10 do 50 t</t>
  </si>
  <si>
    <t>-2053019441</t>
  </si>
  <si>
    <t>"zatímní mostní konstrukce dl. 12,0, šíř. 5,0m" 11,1</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</si>
  <si>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</si>
  <si>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</si>
  <si>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-1775645192</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</si>
  <si>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</si>
  <si>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419661977</t>
  </si>
  <si>
    <t>lože silničních obrub</t>
  </si>
  <si>
    <t>"stávající pro provizorní provoz" 13,0*0,3*0,3*2,3</t>
  </si>
  <si>
    <t>"dočasné pro definitivní provoz" 13,0*0,3*0,3*2,3</t>
  </si>
  <si>
    <t>zničené obrubníky</t>
  </si>
  <si>
    <t>"30% obrubníků" 0,3*13,0*0,205</t>
  </si>
  <si>
    <t>"obrubníky z lemování přechodového klínu a výstražných pásů" 2*4,4*0,205</t>
  </si>
  <si>
    <t>"dlažba výstražných pásů" 2*4,4*0,4*0,26</t>
  </si>
  <si>
    <t>-249059395</t>
  </si>
  <si>
    <t>"stávající pro provizorní provoz" 13,0*0,3*0,3*2,3*7"km"</t>
  </si>
  <si>
    <t>"dočasné pro definitivní provoz" 13,0*0,3*0,3*2,3*7"km"</t>
  </si>
  <si>
    <t>"30% obrubníků" 0,3*13,0*0,205*7"km"</t>
  </si>
  <si>
    <t>"obrubníky z lemování přechodového klínu a výstražných pásů" 2*4,4*0,205*7"km"</t>
  </si>
  <si>
    <t>"dlažba výstražných pásů" 2*4,4*0,4*0,26*7"km"</t>
  </si>
  <si>
    <t>296400081</t>
  </si>
  <si>
    <t>"lože silničních obrub" 2*2,691</t>
  </si>
  <si>
    <t>"zničené obrubníky" 0,8</t>
  </si>
  <si>
    <t>"obrubníky z lemování přechodového klínu a výstražných pásů" 1,804</t>
  </si>
  <si>
    <t>"dlažba výstražných pásů" 0,915</t>
  </si>
  <si>
    <t>1351579657</t>
  </si>
  <si>
    <t>"výkop pro podpěry mostu" 8,4*1,9"t/m3"</t>
  </si>
  <si>
    <t>390787781</t>
  </si>
  <si>
    <t>VRN</t>
  </si>
  <si>
    <t>Vedlejší rozpočtové náklady</t>
  </si>
  <si>
    <t>VRN3</t>
  </si>
  <si>
    <t>Zařízení staveniště</t>
  </si>
  <si>
    <t>034503000</t>
  </si>
  <si>
    <t>Informační tabule na staveništi</t>
  </si>
  <si>
    <t>…</t>
  </si>
  <si>
    <t>1024</t>
  </si>
  <si>
    <t>823483410</t>
  </si>
  <si>
    <t>" informační tabule o vstupu do areálu koupaliště v době rekonstrukce mostu, dodávka, osazení, demontáž" 1</t>
  </si>
  <si>
    <t>VRN4</t>
  </si>
  <si>
    <t>Inženýrská činnost</t>
  </si>
  <si>
    <t>042903000</t>
  </si>
  <si>
    <t>Ostatní posudky - hlavní mostní prohlídka provizoria</t>
  </si>
  <si>
    <t>Kč</t>
  </si>
  <si>
    <t>-847501317</t>
  </si>
  <si>
    <t>301 - Přeložka kanalizace</t>
  </si>
  <si>
    <t>42.21.12</t>
  </si>
  <si>
    <t>02100569</t>
  </si>
  <si>
    <t>Ing. Jiří Hermany, Cacovická 40, 614 00 Brno</t>
  </si>
  <si>
    <t>CZ8305313797</t>
  </si>
  <si>
    <t>02100568</t>
  </si>
  <si>
    <t>Ing. Jiří Hermany</t>
  </si>
  <si>
    <t>8305313797</t>
  </si>
  <si>
    <t xml:space="preserve">    VRN1 - Průzkumné, geodetické a projektové práce</t>
  </si>
  <si>
    <t>122201109</t>
  </si>
  <si>
    <t>Odkopávky a prokopávky nezapažené s přehozením výkopku na vzdálenost do 3 m nebo s naložením na dopravní prostředek v hornině tř. 3 Příplatek k cenám za lepivost horniny tř. 3</t>
  </si>
  <si>
    <t>296125069</t>
  </si>
  <si>
    <t>"výkop pro potrubí" 1,5*1*23,65</t>
  </si>
  <si>
    <t>132201201</t>
  </si>
  <si>
    <t>Hloubení zapažených i nezapažených rýh šířky přes 600 do 2 000 mm s urovnáním dna do předepsaného profilu a spádu v hornině tř. 3 do 100 m3</t>
  </si>
  <si>
    <t>1584650335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</si>
  <si>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</si>
  <si>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151101101</t>
  </si>
  <si>
    <t>Zřízení pažení a rozepření stěn rýh pro podzemní vedení pro všechny šířky rýhy příložné pro jakoukoliv mezerovitost, hloubky do 2 m</t>
  </si>
  <si>
    <t>844636915</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</si>
  <si>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</si>
  <si>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24*2*1,5</t>
  </si>
  <si>
    <t>151101111</t>
  </si>
  <si>
    <t>Odstranění pažení a rozepření stěn rýh pro podzemní vedení s uložením materiálu na vzdálenost do 3 m od kraje výkopu příložné, hloubky do 2 m</t>
  </si>
  <si>
    <t>1017878725</t>
  </si>
  <si>
    <t>161101101</t>
  </si>
  <si>
    <t>Svislé přemístění výkopku bez naložení do dopravní nádoby avšak s vyprázdněním dopravní nádoby na hromadu nebo do dopravního prostředku z horniny tř. 1 až 4, při hloubce výkopu přes 1 do 2,5 m</t>
  </si>
  <si>
    <t>-966499362</t>
  </si>
  <si>
    <t>-907517074</t>
  </si>
  <si>
    <t>175111101</t>
  </si>
  <si>
    <t>Obsypání potrubí ručně sypaninou z vhodných hornin tř. 1 až 4 nebo materiálem připraveným podél výkopu ve vzdálenosti do 3 m od jeho kraje, pro jakoukoliv hloubku výkopu a míru zhutnění bez prohození sypaniny sítem</t>
  </si>
  <si>
    <t>-422813898</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</si>
  <si>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</si>
  <si>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1*0,46*24,5</t>
  </si>
  <si>
    <t>58337310</t>
  </si>
  <si>
    <t>štěrkopísek frakce 0/4</t>
  </si>
  <si>
    <t>-1875279805</t>
  </si>
  <si>
    <t>1*0,46*24,5*1,6</t>
  </si>
  <si>
    <t>-2112598392</t>
  </si>
  <si>
    <t>275313511</t>
  </si>
  <si>
    <t>Základy z betonu prostého patky a bloky z betonu kamenem neprokládaného tř. C 12/15</t>
  </si>
  <si>
    <t>-977995890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</si>
  <si>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</si>
  <si>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"podkladní betonové bloky" 7*0,15</t>
  </si>
  <si>
    <t>311261115</t>
  </si>
  <si>
    <t>Osazování betonových bloků prostého, lehkého nebo železového na maltu MC-25, objemu přes 0,10 do 0,20 m3</t>
  </si>
  <si>
    <t>1867767255</t>
  </si>
  <si>
    <t xml:space="preserve">Poznámka k souboru cen:_x000d_
1. Při rozměru dílců na konstrukční výšku podlaží anebo na konstrukční šířku modulu objektu (k osám podpor) platí ceny katalogu 801-2 Budovy a haly - montované._x000d_
2. Dodávka bloků se oceňuje ve specifikaci._x000d_
3. Ztratné lze stanovit u bloků lehčených (např. pórobetonových) ve výši 3 %._x000d_
</t>
  </si>
  <si>
    <t>451573111</t>
  </si>
  <si>
    <t>Lože pod potrubí, stoky a drobné objekty v otevřeném výkopu z písku a štěrkopísku do 63 mm</t>
  </si>
  <si>
    <t>-1144185835</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</si>
  <si>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</si>
  <si>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24,5*0,1*1</t>
  </si>
  <si>
    <t>723150805</t>
  </si>
  <si>
    <t>Demontáž potrubí ocelové hladké svařované do D 159</t>
  </si>
  <si>
    <t>-1840051437</t>
  </si>
  <si>
    <t>871321211</t>
  </si>
  <si>
    <t>Montáž vodovodního potrubí z plastů v otevřeném výkopu z polyetylenu PE 100 svařovaných elektrotvarovkou SDR 11/PN16 D 160 x 14,6 mm</t>
  </si>
  <si>
    <t>1016821796</t>
  </si>
  <si>
    <t xml:space="preserve">Poznámka k souboru cen:_x000d_
1. V cenách potrubí nejsou započteny náklady na:_x000d_
a) dodání potrubí; potrubí se oceňuje ve specifikaci; ztratné lze dohodnout u trub polyetylénových ve výši 1,5 %; u trub z tvrdého PVC ve výši 3 %,_x000d_
b) dodání tvarovek; tvarovky se oceňují ve specifikaci._x000d_
2. Ceny -2111 jsou určeny i pro plošné kolektory primárních okruhů tepelných čerpadel._x000d_
</t>
  </si>
  <si>
    <t>28613604</t>
  </si>
  <si>
    <t>potrubí dvouvrstvé PE100 s 10% signalizační vrstvou SDR 11 160x14,6 dl 12m</t>
  </si>
  <si>
    <t>598666794</t>
  </si>
  <si>
    <t>871361141</t>
  </si>
  <si>
    <t>Montáž vodovodního potrubí z plastů v otevřeném výkopu z polyetylenu PE 100 svařovaných na tupo SDR 11/PN16 D 250 x 22,7 mm</t>
  </si>
  <si>
    <t>324558411</t>
  </si>
  <si>
    <t>"chránička" 6</t>
  </si>
  <si>
    <t>28613608</t>
  </si>
  <si>
    <t>potrubí dvouvrstvé PE100 s 10% signalizační vrstvou SDR 11 250x22,7 dl 12m</t>
  </si>
  <si>
    <t>-782512083</t>
  </si>
  <si>
    <t>877321101</t>
  </si>
  <si>
    <t>Montáž tvarovek na vodovodním plastovém potrubí z polyetylenu PE 100 elektrotvarovek SDR 11/PN16 spojek, oblouků nebo redukcí d 160</t>
  </si>
  <si>
    <t>1059392337</t>
  </si>
  <si>
    <t xml:space="preserve">Poznámka k souboru cen:_x000d_
1. V cenách montáže tvarovek nejsou započteny náklady na dodání tvarovek. Tyto náklady se oceňují ve specifikaci._x000d_
</t>
  </si>
  <si>
    <t>877321110</t>
  </si>
  <si>
    <t>Montáž tvarovek na vodovodním plastovém potrubí z polyetylenu PE 100 elektrotvarovek SDR 11/PN16 kolen 45° d 160</t>
  </si>
  <si>
    <t>-176628018</t>
  </si>
  <si>
    <t>28614951</t>
  </si>
  <si>
    <t>elektrokoleno 45° PE 100 PN 16 D 160mm</t>
  </si>
  <si>
    <t>909588406</t>
  </si>
  <si>
    <t>28614901</t>
  </si>
  <si>
    <t>oblouk 45° SDR 11 PE 100 RC PN 16 D 160mm</t>
  </si>
  <si>
    <t>-457959348</t>
  </si>
  <si>
    <t>892271111</t>
  </si>
  <si>
    <t>Tlakové zkoušky vodou na potrubí DN 100 nebo 125</t>
  </si>
  <si>
    <t>-982366623</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</si>
  <si>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</si>
  <si>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892372111</t>
  </si>
  <si>
    <t>Tlakové zkoušky vodou zabezpečení konců potrubí při tlakových zkouškách DN do 300</t>
  </si>
  <si>
    <t>-338322945</t>
  </si>
  <si>
    <t>69311311</t>
  </si>
  <si>
    <t>pás varovný plný PE š 330mm s potiskem</t>
  </si>
  <si>
    <t>2131276421</t>
  </si>
  <si>
    <t>R001</t>
  </si>
  <si>
    <t>Marker prstencový SM2500 (DISA) vč. montáže</t>
  </si>
  <si>
    <t>1227241042</t>
  </si>
  <si>
    <t>28655120.DSA</t>
  </si>
  <si>
    <t>manžeta chráničky vč. upínací pásky, rozměr 160x273 mm, DN 150 x 250</t>
  </si>
  <si>
    <t>1895749005</t>
  </si>
  <si>
    <t>28655200.DSA</t>
  </si>
  <si>
    <t>objímky kluzné typ G výška 25 mm, vnější průměr produktovodní trubky od 157 do 183 mm</t>
  </si>
  <si>
    <t>1430679308</t>
  </si>
  <si>
    <t>34140842</t>
  </si>
  <si>
    <t>vodič izolovaný s Cu jádrem 4mm2</t>
  </si>
  <si>
    <t>-1795912949</t>
  </si>
  <si>
    <t>28615978</t>
  </si>
  <si>
    <t>elektrospojka SDR 11 PE 100 PN 16 D 160mm</t>
  </si>
  <si>
    <t>-522338546</t>
  </si>
  <si>
    <t>286000124</t>
  </si>
  <si>
    <t>elektropřechod ocel/PE SDR 11 PE 100 PN 16 d 160</t>
  </si>
  <si>
    <t>444950399</t>
  </si>
  <si>
    <t>998276101</t>
  </si>
  <si>
    <t>Přesun hmot pro trubní vedení hloubené z trub z plastických hmot nebo sklolaminátových pro vodovody nebo kanalizace v otevřeném výkopu dopravní vzdálenost do 15 m</t>
  </si>
  <si>
    <t>634396393</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</si>
  <si>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</si>
  <si>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722290237</t>
  </si>
  <si>
    <t>Zkoušky, proplach potrubí proplach přes DN 80 do DN 200</t>
  </si>
  <si>
    <t>-1159814210</t>
  </si>
  <si>
    <t>VRN1</t>
  </si>
  <si>
    <t>Průzkumné, geodetické a projektové práce</t>
  </si>
  <si>
    <t>012303000</t>
  </si>
  <si>
    <t>Geodetické práce po výstavbě</t>
  </si>
  <si>
    <t>kmpl</t>
  </si>
  <si>
    <t>265794784</t>
  </si>
  <si>
    <t>401 - Veřejné osvětlení</t>
  </si>
  <si>
    <t>42.22.12</t>
  </si>
  <si>
    <t>26924889</t>
  </si>
  <si>
    <t>EMART plus s.r.o., Ječmínkova 2925/7, 628 00 Brno</t>
  </si>
  <si>
    <t>CZ26924889</t>
  </si>
  <si>
    <t>Alois Vágner</t>
  </si>
  <si>
    <t>D1 - Demontáže</t>
  </si>
  <si>
    <t>D2 - Montáže a dodávky</t>
  </si>
  <si>
    <t>D1</t>
  </si>
  <si>
    <t>Demontáže</t>
  </si>
  <si>
    <t>Demontáž stávajícího sloupu VO JB10 vč. likvidace</t>
  </si>
  <si>
    <t>kpl</t>
  </si>
  <si>
    <t>-164430878</t>
  </si>
  <si>
    <t>D2</t>
  </si>
  <si>
    <t>Montáže a dodávky</t>
  </si>
  <si>
    <t>Silniční stožár paticový silnostěnný, žárově oboustranně zinkovaný, 3 osazený, celková výška 10m nad terénem, např. VYSTO typ JB10 + PVC návlek 2m nad terénem</t>
  </si>
  <si>
    <t>230856459</t>
  </si>
  <si>
    <t>Stožárová svorkovnice VYSTO EKM 2035-2D2, vč. pojistky 6A</t>
  </si>
  <si>
    <t>ks</t>
  </si>
  <si>
    <t>-464025473</t>
  </si>
  <si>
    <t>Typová betonová patka "ZELENÝ UTOPENEC" dle výrobce stožárů vč. zemních prací a standardů "MĚSTSKÉ STANDARDY pro veřejné osvětlení" Brno</t>
  </si>
  <si>
    <t>245720405</t>
  </si>
  <si>
    <t>Dvojvýložník s ramenem 2m žárově zinkovaný typ dle stávajícího</t>
  </si>
  <si>
    <t>1919648732</t>
  </si>
  <si>
    <t>Stožárová svorkovnice SR482-27 Z/Un, IP00, Fulnek</t>
  </si>
  <si>
    <t>-1538674985</t>
  </si>
  <si>
    <t>Kabel celoplastový, CYKY-J 4x16</t>
  </si>
  <si>
    <t>bm</t>
  </si>
  <si>
    <t>-761502960</t>
  </si>
  <si>
    <t>Zemnící kulatina 10mm FeZn</t>
  </si>
  <si>
    <t>-1832923428</t>
  </si>
  <si>
    <t>Chránička KOPOFLEX DN63</t>
  </si>
  <si>
    <t>836599481</t>
  </si>
  <si>
    <t>Chránička KOPOFLEX DN110</t>
  </si>
  <si>
    <t>1344505758</t>
  </si>
  <si>
    <t>Přebetonování chrániček pod přejezdem</t>
  </si>
  <si>
    <t>-271186253</t>
  </si>
  <si>
    <t>Zemní práce vč. pískového lože a zapravení terénu, likvidace přebytečné zeminy</t>
  </si>
  <si>
    <t>1332885585</t>
  </si>
  <si>
    <t>Veškerý ostatní materiál pro dokončení díla</t>
  </si>
  <si>
    <t>1517204782</t>
  </si>
  <si>
    <t>Vysokozdvižná plošina</t>
  </si>
  <si>
    <t>-509428519</t>
  </si>
  <si>
    <t>Montážní práce vč. zprovoznění a veškeré další činnosti potřebné pro dokončení díla</t>
  </si>
  <si>
    <t>772254443</t>
  </si>
  <si>
    <t>Zprovoznění a přezkoušení funkčnosti - pracovník TSB</t>
  </si>
  <si>
    <t>887584638</t>
  </si>
  <si>
    <t>PD skutečného provedení</t>
  </si>
  <si>
    <t>-611170513</t>
  </si>
  <si>
    <t>Výchozí revizní zpráva</t>
  </si>
  <si>
    <t>1834279369</t>
  </si>
  <si>
    <t>VON - Vedlejší a ostatní náklady</t>
  </si>
  <si>
    <t>Geodetické práce po výstavbě - geometrický plán</t>
  </si>
  <si>
    <t>753896060</t>
  </si>
  <si>
    <t>013244000</t>
  </si>
  <si>
    <t>Dokumentace pro provádění stavby - realizační dokumentace zhotovitele</t>
  </si>
  <si>
    <t>1125054798</t>
  </si>
  <si>
    <t>013254000</t>
  </si>
  <si>
    <t>Dokumentace skutečného provedení stavby vč zaměření skutečného provedení</t>
  </si>
  <si>
    <t>1319033143</t>
  </si>
  <si>
    <t>013294000</t>
  </si>
  <si>
    <t>Ostatní dokumentace - mostní list vč stanovení Zatížitelnosti mostu podle ČSN 73 6222 Zatížitelnost mostů pozemních komunikací</t>
  </si>
  <si>
    <t>-1351832032</t>
  </si>
  <si>
    <t>030001000</t>
  </si>
  <si>
    <t>Zařízení staveniště - zřízení, provozování a likvidace</t>
  </si>
  <si>
    <t>-244925423</t>
  </si>
  <si>
    <t>-11747856</t>
  </si>
  <si>
    <t>Ostatní posudky - první hlavní prohlídka mostu podle ČSN 73 6221 Prohlídky mostů pozemních komunikací</t>
  </si>
  <si>
    <t>1916299342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</si>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</sst>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2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15"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8"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8"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9" fillId="0" borderId="6" xfId="0" applyFont="1" applyBorder="1" applyAlignment="1">
      <alignment horizontal="left" vertical="center"/>
    </xf>
    <xf numFmtId="0" fontId="0" fillId="0" borderId="6" xfId="0" applyFont="1" applyBorder="1" applyAlignment="1">
      <alignment vertical="center"/>
    </xf>
    <xf numFmtId="4" fontId="19"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9"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0" fillId="5" borderId="8" xfId="0" applyFont="1" applyFill="1" applyBorder="1" applyAlignment="1">
      <alignment vertical="center"/>
    </xf>
    <xf numFmtId="0" fontId="23" fillId="5" borderId="8" xfId="0" applyFont="1" applyFill="1" applyBorder="1" applyAlignment="1">
      <alignment horizontal="center" vertical="center"/>
    </xf>
    <xf numFmtId="0" fontId="23" fillId="5" borderId="8" xfId="0" applyFont="1" applyFill="1" applyBorder="1" applyAlignment="1">
      <alignment horizontal="right" vertical="center"/>
    </xf>
    <xf numFmtId="0" fontId="23" fillId="5"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6"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5"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6" xfId="0" applyNumberFormat="1" applyFont="1" applyBorder="1" applyAlignment="1">
      <alignment vertical="center"/>
    </xf>
    <xf numFmtId="0" fontId="5" fillId="0" borderId="0" xfId="0" applyFont="1" applyAlignment="1">
      <alignment horizontal="left" vertical="center"/>
    </xf>
    <xf numFmtId="4" fontId="30" fillId="0" borderId="20" xfId="0" applyNumberFormat="1" applyFont="1" applyBorder="1" applyAlignment="1">
      <alignment vertical="center"/>
    </xf>
    <xf numFmtId="4" fontId="30" fillId="0" borderId="21" xfId="0" applyNumberFormat="1" applyFont="1" applyBorder="1" applyAlignment="1">
      <alignment vertical="center"/>
    </xf>
    <xf numFmtId="166" fontId="30" fillId="0" borderId="21" xfId="0" applyNumberFormat="1" applyFont="1" applyBorder="1" applyAlignment="1">
      <alignment vertical="center"/>
    </xf>
    <xf numFmtId="4" fontId="30"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1" fillId="0" borderId="0" xfId="0" applyFont="1" applyAlignment="1" applyProtection="1">
      <alignment horizontal="left" vertical="top"/>
      <protection locked="0"/>
    </xf>
    <xf numFmtId="0" fontId="2" fillId="0" borderId="0" xfId="0" applyFont="1" applyAlignment="1">
      <alignment horizontal="left" vertical="top"/>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18" xfId="0" applyFont="1" applyFill="1" applyBorder="1" applyAlignment="1" applyProtection="1">
      <alignment horizontal="center" vertical="center" wrapText="1"/>
      <protection locked="0"/>
    </xf>
    <xf numFmtId="0" fontId="23" fillId="5" borderId="19" xfId="0" applyFont="1" applyFill="1" applyBorder="1" applyAlignment="1">
      <alignment horizontal="center" vertical="center" wrapText="1"/>
    </xf>
    <xf numFmtId="4" fontId="25"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3" fillId="0" borderId="23" xfId="0" applyFont="1" applyBorder="1" applyAlignment="1" applyProtection="1">
      <alignment horizontal="center" vertical="center"/>
      <protection locked="0"/>
    </xf>
    <xf numFmtId="49" fontId="23" fillId="0" borderId="23" xfId="0" applyNumberFormat="1" applyFont="1" applyBorder="1" applyAlignment="1" applyProtection="1">
      <alignment horizontal="left" vertical="center" wrapText="1"/>
      <protection locked="0"/>
    </xf>
    <xf numFmtId="0" fontId="23" fillId="0" borderId="23" xfId="0" applyFont="1" applyBorder="1" applyAlignment="1" applyProtection="1">
      <alignment horizontal="left" vertical="center" wrapText="1"/>
      <protection locked="0"/>
    </xf>
    <xf numFmtId="0" fontId="23" fillId="0" borderId="23" xfId="0" applyFont="1" applyBorder="1" applyAlignment="1" applyProtection="1">
      <alignment horizontal="center" vertical="center" wrapText="1"/>
      <protection locked="0"/>
    </xf>
    <xf numFmtId="167" fontId="23" fillId="0" borderId="23" xfId="0" applyNumberFormat="1" applyFont="1" applyBorder="1" applyAlignment="1" applyProtection="1">
      <alignment vertical="center"/>
      <protection locked="0"/>
    </xf>
    <xf numFmtId="4" fontId="23" fillId="3"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protection locked="0"/>
    </xf>
    <xf numFmtId="0" fontId="24" fillId="3" borderId="15"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15"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36" fillId="0" borderId="0" xfId="0" applyFont="1" applyAlignment="1">
      <alignment vertical="top" wrapText="1"/>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24" fillId="3"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s="18" t="s">
        <v>6</v>
      </c>
      <c r="BS2" s="19" t="s">
        <v>7</v>
      </c>
      <c r="BT2" s="19" t="s">
        <v>8</v>
      </c>
    </row>
    <row r="3"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ht="24.96" customHeight="1">
      <c r="B4" s="22"/>
      <c r="D4" s="23" t="s">
        <v>10</v>
      </c>
      <c r="AR4" s="22"/>
      <c r="AS4" s="24" t="s">
        <v>11</v>
      </c>
      <c r="BE4" s="25" t="s">
        <v>12</v>
      </c>
      <c r="BS4" s="19" t="s">
        <v>13</v>
      </c>
    </row>
    <row r="5" ht="12" customHeight="1">
      <c r="B5" s="22"/>
      <c r="D5" s="26" t="s">
        <v>14</v>
      </c>
      <c r="K5" s="27" t="s">
        <v>15</v>
      </c>
      <c r="AR5" s="22"/>
      <c r="BE5" s="28" t="s">
        <v>16</v>
      </c>
      <c r="BS5" s="19" t="s">
        <v>7</v>
      </c>
    </row>
    <row r="6" ht="36.96" customHeight="1">
      <c r="B6" s="22"/>
      <c r="D6" s="29" t="s">
        <v>17</v>
      </c>
      <c r="K6" s="30" t="s">
        <v>18</v>
      </c>
      <c r="AR6" s="22"/>
      <c r="BE6" s="31"/>
      <c r="BS6" s="19" t="s">
        <v>7</v>
      </c>
    </row>
    <row r="7" ht="12" customHeight="1">
      <c r="B7" s="22"/>
      <c r="D7" s="32" t="s">
        <v>19</v>
      </c>
      <c r="K7" s="27" t="s">
        <v>3</v>
      </c>
      <c r="AK7" s="32" t="s">
        <v>20</v>
      </c>
      <c r="AN7" s="27" t="s">
        <v>3</v>
      </c>
      <c r="AR7" s="22"/>
      <c r="BE7" s="31"/>
      <c r="BS7" s="19" t="s">
        <v>7</v>
      </c>
    </row>
    <row r="8" ht="12" customHeight="1">
      <c r="B8" s="22"/>
      <c r="D8" s="32" t="s">
        <v>21</v>
      </c>
      <c r="K8" s="27" t="s">
        <v>22</v>
      </c>
      <c r="AK8" s="32" t="s">
        <v>23</v>
      </c>
      <c r="AN8" s="33" t="s">
        <v>24</v>
      </c>
      <c r="AR8" s="22"/>
      <c r="BE8" s="31"/>
      <c r="BS8" s="19" t="s">
        <v>7</v>
      </c>
    </row>
    <row r="9" ht="14.4" customHeight="1">
      <c r="B9" s="22"/>
      <c r="AR9" s="22"/>
      <c r="BE9" s="31"/>
      <c r="BS9" s="19" t="s">
        <v>7</v>
      </c>
    </row>
    <row r="10" ht="12" customHeight="1">
      <c r="B10" s="22"/>
      <c r="D10" s="32" t="s">
        <v>25</v>
      </c>
      <c r="AK10" s="32" t="s">
        <v>26</v>
      </c>
      <c r="AN10" s="27" t="s">
        <v>27</v>
      </c>
      <c r="AR10" s="22"/>
      <c r="BE10" s="31"/>
      <c r="BS10" s="19" t="s">
        <v>7</v>
      </c>
    </row>
    <row r="11" ht="18.48" customHeight="1">
      <c r="B11" s="22"/>
      <c r="E11" s="27" t="s">
        <v>28</v>
      </c>
      <c r="AK11" s="32" t="s">
        <v>29</v>
      </c>
      <c r="AN11" s="27" t="s">
        <v>30</v>
      </c>
      <c r="AR11" s="22"/>
      <c r="BE11" s="31"/>
      <c r="BS11" s="19" t="s">
        <v>7</v>
      </c>
    </row>
    <row r="12" ht="6.96" customHeight="1">
      <c r="B12" s="22"/>
      <c r="AR12" s="22"/>
      <c r="BE12" s="31"/>
      <c r="BS12" s="19" t="s">
        <v>7</v>
      </c>
    </row>
    <row r="13" ht="12" customHeight="1">
      <c r="B13" s="22"/>
      <c r="D13" s="32" t="s">
        <v>31</v>
      </c>
      <c r="AK13" s="32" t="s">
        <v>26</v>
      </c>
      <c r="AN13" s="34" t="s">
        <v>32</v>
      </c>
      <c r="AR13" s="22"/>
      <c r="BE13" s="31"/>
      <c r="BS13" s="19" t="s">
        <v>7</v>
      </c>
    </row>
    <row r="14">
      <c r="B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N14" s="34" t="s">
        <v>32</v>
      </c>
      <c r="AR14" s="22"/>
      <c r="BE14" s="31"/>
      <c r="BS14" s="19" t="s">
        <v>7</v>
      </c>
    </row>
    <row r="15" ht="6.96" customHeight="1">
      <c r="B15" s="22"/>
      <c r="AR15" s="22"/>
      <c r="BE15" s="31"/>
      <c r="BS15" s="19" t="s">
        <v>4</v>
      </c>
    </row>
    <row r="16" ht="12" customHeight="1">
      <c r="B16" s="22"/>
      <c r="D16" s="32" t="s">
        <v>33</v>
      </c>
      <c r="AK16" s="32" t="s">
        <v>26</v>
      </c>
      <c r="AN16" s="27" t="s">
        <v>34</v>
      </c>
      <c r="AR16" s="22"/>
      <c r="BE16" s="31"/>
      <c r="BS16" s="19" t="s">
        <v>4</v>
      </c>
    </row>
    <row r="17" ht="18.48" customHeight="1">
      <c r="B17" s="22"/>
      <c r="E17" s="27" t="s">
        <v>35</v>
      </c>
      <c r="AK17" s="32" t="s">
        <v>29</v>
      </c>
      <c r="AN17" s="27" t="s">
        <v>36</v>
      </c>
      <c r="AR17" s="22"/>
      <c r="BE17" s="31"/>
      <c r="BS17" s="19" t="s">
        <v>37</v>
      </c>
    </row>
    <row r="18" ht="6.96" customHeight="1">
      <c r="B18" s="22"/>
      <c r="AR18" s="22"/>
      <c r="BE18" s="31"/>
      <c r="BS18" s="19" t="s">
        <v>7</v>
      </c>
    </row>
    <row r="19" ht="12" customHeight="1">
      <c r="B19" s="22"/>
      <c r="D19" s="32" t="s">
        <v>38</v>
      </c>
      <c r="AK19" s="32" t="s">
        <v>26</v>
      </c>
      <c r="AN19" s="27" t="s">
        <v>39</v>
      </c>
      <c r="AR19" s="22"/>
      <c r="BE19" s="31"/>
      <c r="BS19" s="19" t="s">
        <v>7</v>
      </c>
    </row>
    <row r="20" ht="18.48" customHeight="1">
      <c r="B20" s="22"/>
      <c r="E20" s="27" t="s">
        <v>40</v>
      </c>
      <c r="AK20" s="32" t="s">
        <v>29</v>
      </c>
      <c r="AN20" s="27" t="s">
        <v>3</v>
      </c>
      <c r="AR20" s="22"/>
      <c r="BE20" s="31"/>
      <c r="BS20" s="19" t="s">
        <v>4</v>
      </c>
    </row>
    <row r="21" ht="6.96" customHeight="1">
      <c r="B21" s="22"/>
      <c r="AR21" s="22"/>
      <c r="BE21" s="31"/>
    </row>
    <row r="22" ht="12" customHeight="1">
      <c r="B22" s="22"/>
      <c r="D22" s="32" t="s">
        <v>41</v>
      </c>
      <c r="AR22" s="22"/>
      <c r="BE22" s="31"/>
    </row>
    <row r="23" ht="51" customHeight="1">
      <c r="B23" s="22"/>
      <c r="E23" s="36" t="s">
        <v>42</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ht="6.96" customHeight="1">
      <c r="B24" s="22"/>
      <c r="AR24" s="22"/>
      <c r="BE24" s="31"/>
    </row>
    <row r="25"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1" customFormat="1" ht="25.92" customHeight="1">
      <c r="B26" s="38"/>
      <c r="D26" s="39" t="s">
        <v>43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R26" s="38"/>
      <c r="BE26" s="31"/>
    </row>
    <row r="27" s="1" customFormat="1" ht="6.96" customHeight="1">
      <c r="B27" s="38"/>
      <c r="AR27" s="38"/>
      <c r="BE27" s="31"/>
    </row>
    <row r="28" s="1" customFormat="1">
      <c r="B28" s="38"/>
      <c r="L28" s="42" t="s">
        <v>44</v>
      </c>
      <c r="M28" s="42"/>
      <c r="N28" s="42"/>
      <c r="O28" s="42"/>
      <c r="P28" s="42"/>
      <c r="W28" s="42" t="s">
        <v>45</v>
      </c>
      <c r="X28" s="42"/>
      <c r="Y28" s="42"/>
      <c r="Z28" s="42"/>
      <c r="AA28" s="42"/>
      <c r="AB28" s="42"/>
      <c r="AC28" s="42"/>
      <c r="AD28" s="42"/>
      <c r="AE28" s="42"/>
      <c r="AK28" s="42" t="s">
        <v>46</v>
      </c>
      <c r="AL28" s="42"/>
      <c r="AM28" s="42"/>
      <c r="AN28" s="42"/>
      <c r="AO28" s="42"/>
      <c r="AR28" s="38"/>
      <c r="BE28" s="31"/>
    </row>
    <row r="29" s="2" customFormat="1" ht="14.4" customHeight="1">
      <c r="B29" s="43"/>
      <c r="D29" s="32" t="s">
        <v>47</v>
      </c>
      <c r="F29" s="32" t="s">
        <v>48</v>
      </c>
      <c r="L29" s="44">
        <v>0.20999999999999999</v>
      </c>
      <c r="M29" s="2"/>
      <c r="N29" s="2"/>
      <c r="O29" s="2"/>
      <c r="P29" s="2"/>
      <c r="W29" s="45">
        <f>ROUND(AZ54, 2)</f>
        <v>0</v>
      </c>
      <c r="X29" s="2"/>
      <c r="Y29" s="2"/>
      <c r="Z29" s="2"/>
      <c r="AA29" s="2"/>
      <c r="AB29" s="2"/>
      <c r="AC29" s="2"/>
      <c r="AD29" s="2"/>
      <c r="AE29" s="2"/>
      <c r="AK29" s="45">
        <f>ROUND(AV54, 2)</f>
        <v>0</v>
      </c>
      <c r="AL29" s="2"/>
      <c r="AM29" s="2"/>
      <c r="AN29" s="2"/>
      <c r="AO29" s="2"/>
      <c r="AR29" s="43"/>
      <c r="BE29" s="46"/>
    </row>
    <row r="30" s="2" customFormat="1" ht="14.4" customHeight="1">
      <c r="B30" s="43"/>
      <c r="F30" s="32" t="s">
        <v>49</v>
      </c>
      <c r="L30" s="44">
        <v>0.14999999999999999</v>
      </c>
      <c r="M30" s="2"/>
      <c r="N30" s="2"/>
      <c r="O30" s="2"/>
      <c r="P30" s="2"/>
      <c r="W30" s="45">
        <f>ROUND(BA54, 2)</f>
        <v>0</v>
      </c>
      <c r="X30" s="2"/>
      <c r="Y30" s="2"/>
      <c r="Z30" s="2"/>
      <c r="AA30" s="2"/>
      <c r="AB30" s="2"/>
      <c r="AC30" s="2"/>
      <c r="AD30" s="2"/>
      <c r="AE30" s="2"/>
      <c r="AK30" s="45">
        <f>ROUND(AW54, 2)</f>
        <v>0</v>
      </c>
      <c r="AL30" s="2"/>
      <c r="AM30" s="2"/>
      <c r="AN30" s="2"/>
      <c r="AO30" s="2"/>
      <c r="AR30" s="43"/>
      <c r="BE30" s="46"/>
    </row>
    <row r="31" hidden="1" s="2" customFormat="1" ht="14.4" customHeight="1">
      <c r="B31" s="43"/>
      <c r="F31" s="32" t="s">
        <v>50</v>
      </c>
      <c r="L31" s="44">
        <v>0.20999999999999999</v>
      </c>
      <c r="M31" s="2"/>
      <c r="N31" s="2"/>
      <c r="O31" s="2"/>
      <c r="P31" s="2"/>
      <c r="W31" s="45">
        <f>ROUND(BB54, 2)</f>
        <v>0</v>
      </c>
      <c r="X31" s="2"/>
      <c r="Y31" s="2"/>
      <c r="Z31" s="2"/>
      <c r="AA31" s="2"/>
      <c r="AB31" s="2"/>
      <c r="AC31" s="2"/>
      <c r="AD31" s="2"/>
      <c r="AE31" s="2"/>
      <c r="AK31" s="45">
        <v>0</v>
      </c>
      <c r="AL31" s="2"/>
      <c r="AM31" s="2"/>
      <c r="AN31" s="2"/>
      <c r="AO31" s="2"/>
      <c r="AR31" s="43"/>
      <c r="BE31" s="46"/>
    </row>
    <row r="32" hidden="1" s="2" customFormat="1" ht="14.4" customHeight="1">
      <c r="B32" s="43"/>
      <c r="F32" s="32" t="s">
        <v>51</v>
      </c>
      <c r="L32" s="44">
        <v>0.14999999999999999</v>
      </c>
      <c r="M32" s="2"/>
      <c r="N32" s="2"/>
      <c r="O32" s="2"/>
      <c r="P32" s="2"/>
      <c r="W32" s="45">
        <f>ROUND(BC54, 2)</f>
        <v>0</v>
      </c>
      <c r="X32" s="2"/>
      <c r="Y32" s="2"/>
      <c r="Z32" s="2"/>
      <c r="AA32" s="2"/>
      <c r="AB32" s="2"/>
      <c r="AC32" s="2"/>
      <c r="AD32" s="2"/>
      <c r="AE32" s="2"/>
      <c r="AK32" s="45">
        <v>0</v>
      </c>
      <c r="AL32" s="2"/>
      <c r="AM32" s="2"/>
      <c r="AN32" s="2"/>
      <c r="AO32" s="2"/>
      <c r="AR32" s="43"/>
      <c r="BE32" s="46"/>
    </row>
    <row r="33" hidden="1" s="2" customFormat="1" ht="14.4" customHeight="1">
      <c r="B33" s="43"/>
      <c r="F33" s="32" t="s">
        <v>52</v>
      </c>
      <c r="L33" s="44">
        <v>0</v>
      </c>
      <c r="M33" s="2"/>
      <c r="N33" s="2"/>
      <c r="O33" s="2"/>
      <c r="P33" s="2"/>
      <c r="W33" s="45">
        <f>ROUND(BD54, 2)</f>
        <v>0</v>
      </c>
      <c r="X33" s="2"/>
      <c r="Y33" s="2"/>
      <c r="Z33" s="2"/>
      <c r="AA33" s="2"/>
      <c r="AB33" s="2"/>
      <c r="AC33" s="2"/>
      <c r="AD33" s="2"/>
      <c r="AE33" s="2"/>
      <c r="AK33" s="45">
        <v>0</v>
      </c>
      <c r="AL33" s="2"/>
      <c r="AM33" s="2"/>
      <c r="AN33" s="2"/>
      <c r="AO33" s="2"/>
      <c r="AR33" s="43"/>
    </row>
    <row r="34" s="1" customFormat="1" ht="6.96" customHeight="1">
      <c r="B34" s="38"/>
      <c r="AR34" s="38"/>
    </row>
    <row r="35" s="1" customFormat="1" ht="25.92" customHeight="1">
      <c r="B35" s="38"/>
      <c r="C35" s="47"/>
      <c r="D35" s="48" t="s">
        <v>53</v>
      </c>
      <c r="E35" s="49"/>
      <c r="F35" s="49"/>
      <c r="G35" s="49"/>
      <c r="H35" s="49"/>
      <c r="I35" s="49"/>
      <c r="J35" s="49"/>
      <c r="K35" s="49"/>
      <c r="L35" s="49"/>
      <c r="M35" s="49"/>
      <c r="N35" s="49"/>
      <c r="O35" s="49"/>
      <c r="P35" s="49"/>
      <c r="Q35" s="49"/>
      <c r="R35" s="49"/>
      <c r="S35" s="49"/>
      <c r="T35" s="50" t="s">
        <v>54</v>
      </c>
      <c r="U35" s="49"/>
      <c r="V35" s="49"/>
      <c r="W35" s="49"/>
      <c r="X35" s="51" t="s">
        <v>55</v>
      </c>
      <c r="Y35" s="49"/>
      <c r="Z35" s="49"/>
      <c r="AA35" s="49"/>
      <c r="AB35" s="49"/>
      <c r="AC35" s="49"/>
      <c r="AD35" s="49"/>
      <c r="AE35" s="49"/>
      <c r="AF35" s="49"/>
      <c r="AG35" s="49"/>
      <c r="AH35" s="49"/>
      <c r="AI35" s="49"/>
      <c r="AJ35" s="49"/>
      <c r="AK35" s="52">
        <f>SUM(AK26:AK33)</f>
        <v>0</v>
      </c>
      <c r="AL35" s="49"/>
      <c r="AM35" s="49"/>
      <c r="AN35" s="49"/>
      <c r="AO35" s="53"/>
      <c r="AP35" s="47"/>
      <c r="AQ35" s="47"/>
      <c r="AR35" s="38"/>
    </row>
    <row r="36" s="1" customFormat="1" ht="6.96" customHeight="1">
      <c r="B36" s="38"/>
      <c r="AR36" s="38"/>
    </row>
    <row r="37" s="1" customFormat="1" ht="6.96" customHeight="1">
      <c r="B37" s="54"/>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38"/>
    </row>
    <row r="41" s="1" customFormat="1" ht="6.96" customHeight="1">
      <c r="B41" s="56"/>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38"/>
    </row>
    <row r="42" s="1" customFormat="1" ht="24.96" customHeight="1">
      <c r="B42" s="38"/>
      <c r="C42" s="23" t="s">
        <v>56</v>
      </c>
      <c r="AR42" s="38"/>
    </row>
    <row r="43" s="1" customFormat="1" ht="6.96" customHeight="1">
      <c r="B43" s="38"/>
      <c r="AR43" s="38"/>
    </row>
    <row r="44" s="3" customFormat="1" ht="12" customHeight="1">
      <c r="B44" s="58"/>
      <c r="C44" s="32" t="s">
        <v>14</v>
      </c>
      <c r="L44" s="3" t="str">
        <f>K5</f>
        <v>rBM665</v>
      </c>
      <c r="AR44" s="58"/>
    </row>
    <row r="45" s="4" customFormat="1" ht="36.96" customHeight="1">
      <c r="B45" s="59"/>
      <c r="C45" s="60" t="s">
        <v>17</v>
      </c>
      <c r="L45" s="61" t="str">
        <f>K6</f>
        <v>Most ev.č. BM-665 přes náhon u areálu Komety</v>
      </c>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R45" s="59"/>
    </row>
    <row r="46" s="1" customFormat="1" ht="6.96" customHeight="1">
      <c r="B46" s="38"/>
      <c r="AR46" s="38"/>
    </row>
    <row r="47" s="1" customFormat="1" ht="12" customHeight="1">
      <c r="B47" s="38"/>
      <c r="C47" s="32" t="s">
        <v>21</v>
      </c>
      <c r="L47" s="62" t="str">
        <f>IF(K8="","",K8)</f>
        <v>Brno - Pisárky</v>
      </c>
      <c r="AI47" s="32" t="s">
        <v>23</v>
      </c>
      <c r="AM47" s="63" t="str">
        <f>IF(AN8= "","",AN8)</f>
        <v>23. 5. 2019</v>
      </c>
      <c r="AN47" s="63"/>
      <c r="AR47" s="38"/>
    </row>
    <row r="48" s="1" customFormat="1" ht="6.96" customHeight="1">
      <c r="B48" s="38"/>
      <c r="AR48" s="38"/>
    </row>
    <row r="49" s="1" customFormat="1" ht="15.15" customHeight="1">
      <c r="B49" s="38"/>
      <c r="C49" s="32" t="s">
        <v>25</v>
      </c>
      <c r="L49" s="3" t="str">
        <f>IF(E11= "","",E11)</f>
        <v>Brněnské komunikace a.s.</v>
      </c>
      <c r="AI49" s="32" t="s">
        <v>33</v>
      </c>
      <c r="AM49" s="64" t="str">
        <f>IF(E17="","",E17)</f>
        <v>Rušar mosty s.r.o. Brno</v>
      </c>
      <c r="AN49" s="3"/>
      <c r="AO49" s="3"/>
      <c r="AP49" s="3"/>
      <c r="AR49" s="38"/>
      <c r="AS49" s="65" t="s">
        <v>57</v>
      </c>
      <c r="AT49" s="66"/>
      <c r="AU49" s="67"/>
      <c r="AV49" s="67"/>
      <c r="AW49" s="67"/>
      <c r="AX49" s="67"/>
      <c r="AY49" s="67"/>
      <c r="AZ49" s="67"/>
      <c r="BA49" s="67"/>
      <c r="BB49" s="67"/>
      <c r="BC49" s="67"/>
      <c r="BD49" s="68"/>
    </row>
    <row r="50" s="1" customFormat="1" ht="15.15" customHeight="1">
      <c r="B50" s="38"/>
      <c r="C50" s="32" t="s">
        <v>31</v>
      </c>
      <c r="L50" s="3" t="str">
        <f>IF(E14= "Vyplň údaj","",E14)</f>
        <v/>
      </c>
      <c r="AI50" s="32" t="s">
        <v>38</v>
      </c>
      <c r="AM50" s="64" t="str">
        <f>IF(E20="","",E20)</f>
        <v>Ing. Česmír Rez</v>
      </c>
      <c r="AN50" s="3"/>
      <c r="AO50" s="3"/>
      <c r="AP50" s="3"/>
      <c r="AR50" s="38"/>
      <c r="AS50" s="69"/>
      <c r="AT50" s="70"/>
      <c r="AU50" s="71"/>
      <c r="AV50" s="71"/>
      <c r="AW50" s="71"/>
      <c r="AX50" s="71"/>
      <c r="AY50" s="71"/>
      <c r="AZ50" s="71"/>
      <c r="BA50" s="71"/>
      <c r="BB50" s="71"/>
      <c r="BC50" s="71"/>
      <c r="BD50" s="72"/>
    </row>
    <row r="51" s="1" customFormat="1" ht="10.8" customHeight="1">
      <c r="B51" s="38"/>
      <c r="AR51" s="38"/>
      <c r="AS51" s="69"/>
      <c r="AT51" s="70"/>
      <c r="AU51" s="71"/>
      <c r="AV51" s="71"/>
      <c r="AW51" s="71"/>
      <c r="AX51" s="71"/>
      <c r="AY51" s="71"/>
      <c r="AZ51" s="71"/>
      <c r="BA51" s="71"/>
      <c r="BB51" s="71"/>
      <c r="BC51" s="71"/>
      <c r="BD51" s="72"/>
    </row>
    <row r="52" s="1" customFormat="1" ht="29.28" customHeight="1">
      <c r="B52" s="38"/>
      <c r="C52" s="73" t="s">
        <v>58</v>
      </c>
      <c r="D52" s="74"/>
      <c r="E52" s="74"/>
      <c r="F52" s="74"/>
      <c r="G52" s="74"/>
      <c r="H52" s="75"/>
      <c r="I52" s="76" t="s">
        <v>59</v>
      </c>
      <c r="J52" s="74"/>
      <c r="K52" s="74"/>
      <c r="L52" s="74"/>
      <c r="M52" s="74"/>
      <c r="N52" s="74"/>
      <c r="O52" s="74"/>
      <c r="P52" s="74"/>
      <c r="Q52" s="74"/>
      <c r="R52" s="74"/>
      <c r="S52" s="74"/>
      <c r="T52" s="74"/>
      <c r="U52" s="74"/>
      <c r="V52" s="74"/>
      <c r="W52" s="74"/>
      <c r="X52" s="74"/>
      <c r="Y52" s="74"/>
      <c r="Z52" s="74"/>
      <c r="AA52" s="74"/>
      <c r="AB52" s="74"/>
      <c r="AC52" s="74"/>
      <c r="AD52" s="74"/>
      <c r="AE52" s="74"/>
      <c r="AF52" s="74"/>
      <c r="AG52" s="77" t="s">
        <v>60</v>
      </c>
      <c r="AH52" s="74"/>
      <c r="AI52" s="74"/>
      <c r="AJ52" s="74"/>
      <c r="AK52" s="74"/>
      <c r="AL52" s="74"/>
      <c r="AM52" s="74"/>
      <c r="AN52" s="76" t="s">
        <v>61</v>
      </c>
      <c r="AO52" s="74"/>
      <c r="AP52" s="74"/>
      <c r="AQ52" s="78" t="s">
        <v>62</v>
      </c>
      <c r="AR52" s="38"/>
      <c r="AS52" s="79" t="s">
        <v>63</v>
      </c>
      <c r="AT52" s="80" t="s">
        <v>64</v>
      </c>
      <c r="AU52" s="80" t="s">
        <v>65</v>
      </c>
      <c r="AV52" s="80" t="s">
        <v>66</v>
      </c>
      <c r="AW52" s="80" t="s">
        <v>67</v>
      </c>
      <c r="AX52" s="80" t="s">
        <v>68</v>
      </c>
      <c r="AY52" s="80" t="s">
        <v>69</v>
      </c>
      <c r="AZ52" s="80" t="s">
        <v>70</v>
      </c>
      <c r="BA52" s="80" t="s">
        <v>71</v>
      </c>
      <c r="BB52" s="80" t="s">
        <v>72</v>
      </c>
      <c r="BC52" s="80" t="s">
        <v>73</v>
      </c>
      <c r="BD52" s="81" t="s">
        <v>74</v>
      </c>
    </row>
    <row r="53" s="1" customFormat="1" ht="10.8" customHeight="1">
      <c r="B53" s="38"/>
      <c r="AR53" s="38"/>
      <c r="AS53" s="82"/>
      <c r="AT53" s="67"/>
      <c r="AU53" s="67"/>
      <c r="AV53" s="67"/>
      <c r="AW53" s="67"/>
      <c r="AX53" s="67"/>
      <c r="AY53" s="67"/>
      <c r="AZ53" s="67"/>
      <c r="BA53" s="67"/>
      <c r="BB53" s="67"/>
      <c r="BC53" s="67"/>
      <c r="BD53" s="68"/>
    </row>
    <row r="54" s="5" customFormat="1" ht="32.4" customHeight="1">
      <c r="B54" s="83"/>
      <c r="C54" s="84" t="s">
        <v>75</v>
      </c>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6">
        <f>ROUND(SUM(AG55:AG61),2)</f>
        <v>0</v>
      </c>
      <c r="AH54" s="86"/>
      <c r="AI54" s="86"/>
      <c r="AJ54" s="86"/>
      <c r="AK54" s="86"/>
      <c r="AL54" s="86"/>
      <c r="AM54" s="86"/>
      <c r="AN54" s="87">
        <f>SUM(AG54,AT54)</f>
        <v>0</v>
      </c>
      <c r="AO54" s="87"/>
      <c r="AP54" s="87"/>
      <c r="AQ54" s="88" t="s">
        <v>3</v>
      </c>
      <c r="AR54" s="83"/>
      <c r="AS54" s="89">
        <f>ROUND(SUM(AS55:AS61),2)</f>
        <v>0</v>
      </c>
      <c r="AT54" s="90">
        <f>ROUND(SUM(AV54:AW54),2)</f>
        <v>0</v>
      </c>
      <c r="AU54" s="91">
        <f>ROUND(SUM(AU55:AU61),5)</f>
        <v>0</v>
      </c>
      <c r="AV54" s="90">
        <f>ROUND(AZ54*L29,2)</f>
        <v>0</v>
      </c>
      <c r="AW54" s="90">
        <f>ROUND(BA54*L30,2)</f>
        <v>0</v>
      </c>
      <c r="AX54" s="90">
        <f>ROUND(BB54*L29,2)</f>
        <v>0</v>
      </c>
      <c r="AY54" s="90">
        <f>ROUND(BC54*L30,2)</f>
        <v>0</v>
      </c>
      <c r="AZ54" s="90">
        <f>ROUND(SUM(AZ55:AZ61),2)</f>
        <v>0</v>
      </c>
      <c r="BA54" s="90">
        <f>ROUND(SUM(BA55:BA61),2)</f>
        <v>0</v>
      </c>
      <c r="BB54" s="90">
        <f>ROUND(SUM(BB55:BB61),2)</f>
        <v>0</v>
      </c>
      <c r="BC54" s="90">
        <f>ROUND(SUM(BC55:BC61),2)</f>
        <v>0</v>
      </c>
      <c r="BD54" s="92">
        <f>ROUND(SUM(BD55:BD61),2)</f>
        <v>0</v>
      </c>
      <c r="BS54" s="93" t="s">
        <v>76</v>
      </c>
      <c r="BT54" s="93" t="s">
        <v>77</v>
      </c>
      <c r="BU54" s="94" t="s">
        <v>78</v>
      </c>
      <c r="BV54" s="93" t="s">
        <v>79</v>
      </c>
      <c r="BW54" s="93" t="s">
        <v>5</v>
      </c>
      <c r="BX54" s="93" t="s">
        <v>80</v>
      </c>
      <c r="CL54" s="93" t="s">
        <v>3</v>
      </c>
    </row>
    <row r="55" s="6" customFormat="1" ht="16.5" customHeight="1">
      <c r="A55" s="95" t="s">
        <v>81</v>
      </c>
      <c r="B55" s="96"/>
      <c r="C55" s="97"/>
      <c r="D55" s="98" t="s">
        <v>82</v>
      </c>
      <c r="E55" s="98"/>
      <c r="F55" s="98"/>
      <c r="G55" s="98"/>
      <c r="H55" s="98"/>
      <c r="I55" s="99"/>
      <c r="J55" s="98" t="s">
        <v>83</v>
      </c>
      <c r="K55" s="98"/>
      <c r="L55" s="98"/>
      <c r="M55" s="98"/>
      <c r="N55" s="98"/>
      <c r="O55" s="98"/>
      <c r="P55" s="98"/>
      <c r="Q55" s="98"/>
      <c r="R55" s="98"/>
      <c r="S55" s="98"/>
      <c r="T55" s="98"/>
      <c r="U55" s="98"/>
      <c r="V55" s="98"/>
      <c r="W55" s="98"/>
      <c r="X55" s="98"/>
      <c r="Y55" s="98"/>
      <c r="Z55" s="98"/>
      <c r="AA55" s="98"/>
      <c r="AB55" s="98"/>
      <c r="AC55" s="98"/>
      <c r="AD55" s="98"/>
      <c r="AE55" s="98"/>
      <c r="AF55" s="98"/>
      <c r="AG55" s="100">
        <f>'001 - Demolice'!J30</f>
        <v>0</v>
      </c>
      <c r="AH55" s="99"/>
      <c r="AI55" s="99"/>
      <c r="AJ55" s="99"/>
      <c r="AK55" s="99"/>
      <c r="AL55" s="99"/>
      <c r="AM55" s="99"/>
      <c r="AN55" s="100">
        <f>SUM(AG55,AT55)</f>
        <v>0</v>
      </c>
      <c r="AO55" s="99"/>
      <c r="AP55" s="99"/>
      <c r="AQ55" s="101" t="s">
        <v>84</v>
      </c>
      <c r="AR55" s="96"/>
      <c r="AS55" s="102">
        <v>0</v>
      </c>
      <c r="AT55" s="103">
        <f>ROUND(SUM(AV55:AW55),2)</f>
        <v>0</v>
      </c>
      <c r="AU55" s="104">
        <f>'001 - Demolice'!P83</f>
        <v>0</v>
      </c>
      <c r="AV55" s="103">
        <f>'001 - Demolice'!J33</f>
        <v>0</v>
      </c>
      <c r="AW55" s="103">
        <f>'001 - Demolice'!J34</f>
        <v>0</v>
      </c>
      <c r="AX55" s="103">
        <f>'001 - Demolice'!J35</f>
        <v>0</v>
      </c>
      <c r="AY55" s="103">
        <f>'001 - Demolice'!J36</f>
        <v>0</v>
      </c>
      <c r="AZ55" s="103">
        <f>'001 - Demolice'!F33</f>
        <v>0</v>
      </c>
      <c r="BA55" s="103">
        <f>'001 - Demolice'!F34</f>
        <v>0</v>
      </c>
      <c r="BB55" s="103">
        <f>'001 - Demolice'!F35</f>
        <v>0</v>
      </c>
      <c r="BC55" s="103">
        <f>'001 - Demolice'!F36</f>
        <v>0</v>
      </c>
      <c r="BD55" s="105">
        <f>'001 - Demolice'!F37</f>
        <v>0</v>
      </c>
      <c r="BT55" s="106" t="s">
        <v>85</v>
      </c>
      <c r="BV55" s="106" t="s">
        <v>79</v>
      </c>
      <c r="BW55" s="106" t="s">
        <v>86</v>
      </c>
      <c r="BX55" s="106" t="s">
        <v>5</v>
      </c>
      <c r="CL55" s="106" t="s">
        <v>3</v>
      </c>
      <c r="CM55" s="106" t="s">
        <v>87</v>
      </c>
    </row>
    <row r="56" s="6" customFormat="1" ht="16.5" customHeight="1">
      <c r="A56" s="95" t="s">
        <v>81</v>
      </c>
      <c r="B56" s="96"/>
      <c r="C56" s="97"/>
      <c r="D56" s="98" t="s">
        <v>88</v>
      </c>
      <c r="E56" s="98"/>
      <c r="F56" s="98"/>
      <c r="G56" s="98"/>
      <c r="H56" s="98"/>
      <c r="I56" s="99"/>
      <c r="J56" s="98" t="s">
        <v>89</v>
      </c>
      <c r="K56" s="98"/>
      <c r="L56" s="98"/>
      <c r="M56" s="98"/>
      <c r="N56" s="98"/>
      <c r="O56" s="98"/>
      <c r="P56" s="98"/>
      <c r="Q56" s="98"/>
      <c r="R56" s="98"/>
      <c r="S56" s="98"/>
      <c r="T56" s="98"/>
      <c r="U56" s="98"/>
      <c r="V56" s="98"/>
      <c r="W56" s="98"/>
      <c r="X56" s="98"/>
      <c r="Y56" s="98"/>
      <c r="Z56" s="98"/>
      <c r="AA56" s="98"/>
      <c r="AB56" s="98"/>
      <c r="AC56" s="98"/>
      <c r="AD56" s="98"/>
      <c r="AE56" s="98"/>
      <c r="AF56" s="98"/>
      <c r="AG56" s="100">
        <f>'102 - DIO'!J30</f>
        <v>0</v>
      </c>
      <c r="AH56" s="99"/>
      <c r="AI56" s="99"/>
      <c r="AJ56" s="99"/>
      <c r="AK56" s="99"/>
      <c r="AL56" s="99"/>
      <c r="AM56" s="99"/>
      <c r="AN56" s="100">
        <f>SUM(AG56,AT56)</f>
        <v>0</v>
      </c>
      <c r="AO56" s="99"/>
      <c r="AP56" s="99"/>
      <c r="AQ56" s="101" t="s">
        <v>84</v>
      </c>
      <c r="AR56" s="96"/>
      <c r="AS56" s="102">
        <v>0</v>
      </c>
      <c r="AT56" s="103">
        <f>ROUND(SUM(AV56:AW56),2)</f>
        <v>0</v>
      </c>
      <c r="AU56" s="104">
        <f>'102 - DIO'!P81</f>
        <v>0</v>
      </c>
      <c r="AV56" s="103">
        <f>'102 - DIO'!J33</f>
        <v>0</v>
      </c>
      <c r="AW56" s="103">
        <f>'102 - DIO'!J34</f>
        <v>0</v>
      </c>
      <c r="AX56" s="103">
        <f>'102 - DIO'!J35</f>
        <v>0</v>
      </c>
      <c r="AY56" s="103">
        <f>'102 - DIO'!J36</f>
        <v>0</v>
      </c>
      <c r="AZ56" s="103">
        <f>'102 - DIO'!F33</f>
        <v>0</v>
      </c>
      <c r="BA56" s="103">
        <f>'102 - DIO'!F34</f>
        <v>0</v>
      </c>
      <c r="BB56" s="103">
        <f>'102 - DIO'!F35</f>
        <v>0</v>
      </c>
      <c r="BC56" s="103">
        <f>'102 - DIO'!F36</f>
        <v>0</v>
      </c>
      <c r="BD56" s="105">
        <f>'102 - DIO'!F37</f>
        <v>0</v>
      </c>
      <c r="BT56" s="106" t="s">
        <v>85</v>
      </c>
      <c r="BV56" s="106" t="s">
        <v>79</v>
      </c>
      <c r="BW56" s="106" t="s">
        <v>90</v>
      </c>
      <c r="BX56" s="106" t="s">
        <v>5</v>
      </c>
      <c r="CL56" s="106" t="s">
        <v>3</v>
      </c>
      <c r="CM56" s="106" t="s">
        <v>87</v>
      </c>
    </row>
    <row r="57" s="6" customFormat="1" ht="16.5" customHeight="1">
      <c r="A57" s="95" t="s">
        <v>81</v>
      </c>
      <c r="B57" s="96"/>
      <c r="C57" s="97"/>
      <c r="D57" s="98" t="s">
        <v>91</v>
      </c>
      <c r="E57" s="98"/>
      <c r="F57" s="98"/>
      <c r="G57" s="98"/>
      <c r="H57" s="98"/>
      <c r="I57" s="99"/>
      <c r="J57" s="98" t="s">
        <v>92</v>
      </c>
      <c r="K57" s="98"/>
      <c r="L57" s="98"/>
      <c r="M57" s="98"/>
      <c r="N57" s="98"/>
      <c r="O57" s="98"/>
      <c r="P57" s="98"/>
      <c r="Q57" s="98"/>
      <c r="R57" s="98"/>
      <c r="S57" s="98"/>
      <c r="T57" s="98"/>
      <c r="U57" s="98"/>
      <c r="V57" s="98"/>
      <c r="W57" s="98"/>
      <c r="X57" s="98"/>
      <c r="Y57" s="98"/>
      <c r="Z57" s="98"/>
      <c r="AA57" s="98"/>
      <c r="AB57" s="98"/>
      <c r="AC57" s="98"/>
      <c r="AD57" s="98"/>
      <c r="AE57" s="98"/>
      <c r="AF57" s="98"/>
      <c r="AG57" s="100">
        <f>'201 - Most'!J30</f>
        <v>0</v>
      </c>
      <c r="AH57" s="99"/>
      <c r="AI57" s="99"/>
      <c r="AJ57" s="99"/>
      <c r="AK57" s="99"/>
      <c r="AL57" s="99"/>
      <c r="AM57" s="99"/>
      <c r="AN57" s="100">
        <f>SUM(AG57,AT57)</f>
        <v>0</v>
      </c>
      <c r="AO57" s="99"/>
      <c r="AP57" s="99"/>
      <c r="AQ57" s="101" t="s">
        <v>84</v>
      </c>
      <c r="AR57" s="96"/>
      <c r="AS57" s="102">
        <v>0</v>
      </c>
      <c r="AT57" s="103">
        <f>ROUND(SUM(AV57:AW57),2)</f>
        <v>0</v>
      </c>
      <c r="AU57" s="104">
        <f>'201 - Most'!P92</f>
        <v>0</v>
      </c>
      <c r="AV57" s="103">
        <f>'201 - Most'!J33</f>
        <v>0</v>
      </c>
      <c r="AW57" s="103">
        <f>'201 - Most'!J34</f>
        <v>0</v>
      </c>
      <c r="AX57" s="103">
        <f>'201 - Most'!J35</f>
        <v>0</v>
      </c>
      <c r="AY57" s="103">
        <f>'201 - Most'!J36</f>
        <v>0</v>
      </c>
      <c r="AZ57" s="103">
        <f>'201 - Most'!F33</f>
        <v>0</v>
      </c>
      <c r="BA57" s="103">
        <f>'201 - Most'!F34</f>
        <v>0</v>
      </c>
      <c r="BB57" s="103">
        <f>'201 - Most'!F35</f>
        <v>0</v>
      </c>
      <c r="BC57" s="103">
        <f>'201 - Most'!F36</f>
        <v>0</v>
      </c>
      <c r="BD57" s="105">
        <f>'201 - Most'!F37</f>
        <v>0</v>
      </c>
      <c r="BT57" s="106" t="s">
        <v>85</v>
      </c>
      <c r="BV57" s="106" t="s">
        <v>79</v>
      </c>
      <c r="BW57" s="106" t="s">
        <v>93</v>
      </c>
      <c r="BX57" s="106" t="s">
        <v>5</v>
      </c>
      <c r="CL57" s="106" t="s">
        <v>3</v>
      </c>
      <c r="CM57" s="106" t="s">
        <v>87</v>
      </c>
    </row>
    <row r="58" s="6" customFormat="1" ht="16.5" customHeight="1">
      <c r="A58" s="95" t="s">
        <v>81</v>
      </c>
      <c r="B58" s="96"/>
      <c r="C58" s="97"/>
      <c r="D58" s="98" t="s">
        <v>94</v>
      </c>
      <c r="E58" s="98"/>
      <c r="F58" s="98"/>
      <c r="G58" s="98"/>
      <c r="H58" s="98"/>
      <c r="I58" s="99"/>
      <c r="J58" s="98" t="s">
        <v>95</v>
      </c>
      <c r="K58" s="98"/>
      <c r="L58" s="98"/>
      <c r="M58" s="98"/>
      <c r="N58" s="98"/>
      <c r="O58" s="98"/>
      <c r="P58" s="98"/>
      <c r="Q58" s="98"/>
      <c r="R58" s="98"/>
      <c r="S58" s="98"/>
      <c r="T58" s="98"/>
      <c r="U58" s="98"/>
      <c r="V58" s="98"/>
      <c r="W58" s="98"/>
      <c r="X58" s="98"/>
      <c r="Y58" s="98"/>
      <c r="Z58" s="98"/>
      <c r="AA58" s="98"/>
      <c r="AB58" s="98"/>
      <c r="AC58" s="98"/>
      <c r="AD58" s="98"/>
      <c r="AE58" s="98"/>
      <c r="AF58" s="98"/>
      <c r="AG58" s="100">
        <f>'202 - Provizorní most'!J30</f>
        <v>0</v>
      </c>
      <c r="AH58" s="99"/>
      <c r="AI58" s="99"/>
      <c r="AJ58" s="99"/>
      <c r="AK58" s="99"/>
      <c r="AL58" s="99"/>
      <c r="AM58" s="99"/>
      <c r="AN58" s="100">
        <f>SUM(AG58,AT58)</f>
        <v>0</v>
      </c>
      <c r="AO58" s="99"/>
      <c r="AP58" s="99"/>
      <c r="AQ58" s="101" t="s">
        <v>84</v>
      </c>
      <c r="AR58" s="96"/>
      <c r="AS58" s="102">
        <v>0</v>
      </c>
      <c r="AT58" s="103">
        <f>ROUND(SUM(AV58:AW58),2)</f>
        <v>0</v>
      </c>
      <c r="AU58" s="104">
        <f>'202 - Provizorní most'!P90</f>
        <v>0</v>
      </c>
      <c r="AV58" s="103">
        <f>'202 - Provizorní most'!J33</f>
        <v>0</v>
      </c>
      <c r="AW58" s="103">
        <f>'202 - Provizorní most'!J34</f>
        <v>0</v>
      </c>
      <c r="AX58" s="103">
        <f>'202 - Provizorní most'!J35</f>
        <v>0</v>
      </c>
      <c r="AY58" s="103">
        <f>'202 - Provizorní most'!J36</f>
        <v>0</v>
      </c>
      <c r="AZ58" s="103">
        <f>'202 - Provizorní most'!F33</f>
        <v>0</v>
      </c>
      <c r="BA58" s="103">
        <f>'202 - Provizorní most'!F34</f>
        <v>0</v>
      </c>
      <c r="BB58" s="103">
        <f>'202 - Provizorní most'!F35</f>
        <v>0</v>
      </c>
      <c r="BC58" s="103">
        <f>'202 - Provizorní most'!F36</f>
        <v>0</v>
      </c>
      <c r="BD58" s="105">
        <f>'202 - Provizorní most'!F37</f>
        <v>0</v>
      </c>
      <c r="BT58" s="106" t="s">
        <v>85</v>
      </c>
      <c r="BV58" s="106" t="s">
        <v>79</v>
      </c>
      <c r="BW58" s="106" t="s">
        <v>96</v>
      </c>
      <c r="BX58" s="106" t="s">
        <v>5</v>
      </c>
      <c r="CL58" s="106" t="s">
        <v>3</v>
      </c>
      <c r="CM58" s="106" t="s">
        <v>87</v>
      </c>
    </row>
    <row r="59" s="6" customFormat="1" ht="16.5" customHeight="1">
      <c r="A59" s="95" t="s">
        <v>81</v>
      </c>
      <c r="B59" s="96"/>
      <c r="C59" s="97"/>
      <c r="D59" s="98" t="s">
        <v>97</v>
      </c>
      <c r="E59" s="98"/>
      <c r="F59" s="98"/>
      <c r="G59" s="98"/>
      <c r="H59" s="98"/>
      <c r="I59" s="99"/>
      <c r="J59" s="98" t="s">
        <v>98</v>
      </c>
      <c r="K59" s="98"/>
      <c r="L59" s="98"/>
      <c r="M59" s="98"/>
      <c r="N59" s="98"/>
      <c r="O59" s="98"/>
      <c r="P59" s="98"/>
      <c r="Q59" s="98"/>
      <c r="R59" s="98"/>
      <c r="S59" s="98"/>
      <c r="T59" s="98"/>
      <c r="U59" s="98"/>
      <c r="V59" s="98"/>
      <c r="W59" s="98"/>
      <c r="X59" s="98"/>
      <c r="Y59" s="98"/>
      <c r="Z59" s="98"/>
      <c r="AA59" s="98"/>
      <c r="AB59" s="98"/>
      <c r="AC59" s="98"/>
      <c r="AD59" s="98"/>
      <c r="AE59" s="98"/>
      <c r="AF59" s="98"/>
      <c r="AG59" s="100">
        <f>'301 - Přeložka kanalizace'!J30</f>
        <v>0</v>
      </c>
      <c r="AH59" s="99"/>
      <c r="AI59" s="99"/>
      <c r="AJ59" s="99"/>
      <c r="AK59" s="99"/>
      <c r="AL59" s="99"/>
      <c r="AM59" s="99"/>
      <c r="AN59" s="100">
        <f>SUM(AG59,AT59)</f>
        <v>0</v>
      </c>
      <c r="AO59" s="99"/>
      <c r="AP59" s="99"/>
      <c r="AQ59" s="101" t="s">
        <v>84</v>
      </c>
      <c r="AR59" s="96"/>
      <c r="AS59" s="102">
        <v>0</v>
      </c>
      <c r="AT59" s="103">
        <f>ROUND(SUM(AV59:AW59),2)</f>
        <v>0</v>
      </c>
      <c r="AU59" s="104">
        <f>'301 - Přeložka kanalizace'!P87</f>
        <v>0</v>
      </c>
      <c r="AV59" s="103">
        <f>'301 - Přeložka kanalizace'!J33</f>
        <v>0</v>
      </c>
      <c r="AW59" s="103">
        <f>'301 - Přeložka kanalizace'!J34</f>
        <v>0</v>
      </c>
      <c r="AX59" s="103">
        <f>'301 - Přeložka kanalizace'!J35</f>
        <v>0</v>
      </c>
      <c r="AY59" s="103">
        <f>'301 - Přeložka kanalizace'!J36</f>
        <v>0</v>
      </c>
      <c r="AZ59" s="103">
        <f>'301 - Přeložka kanalizace'!F33</f>
        <v>0</v>
      </c>
      <c r="BA59" s="103">
        <f>'301 - Přeložka kanalizace'!F34</f>
        <v>0</v>
      </c>
      <c r="BB59" s="103">
        <f>'301 - Přeložka kanalizace'!F35</f>
        <v>0</v>
      </c>
      <c r="BC59" s="103">
        <f>'301 - Přeložka kanalizace'!F36</f>
        <v>0</v>
      </c>
      <c r="BD59" s="105">
        <f>'301 - Přeložka kanalizace'!F37</f>
        <v>0</v>
      </c>
      <c r="BT59" s="106" t="s">
        <v>85</v>
      </c>
      <c r="BV59" s="106" t="s">
        <v>79</v>
      </c>
      <c r="BW59" s="106" t="s">
        <v>99</v>
      </c>
      <c r="BX59" s="106" t="s">
        <v>5</v>
      </c>
      <c r="CL59" s="106" t="s">
        <v>3</v>
      </c>
      <c r="CM59" s="106" t="s">
        <v>87</v>
      </c>
    </row>
    <row r="60" s="6" customFormat="1" ht="16.5" customHeight="1">
      <c r="A60" s="95" t="s">
        <v>81</v>
      </c>
      <c r="B60" s="96"/>
      <c r="C60" s="97"/>
      <c r="D60" s="98" t="s">
        <v>100</v>
      </c>
      <c r="E60" s="98"/>
      <c r="F60" s="98"/>
      <c r="G60" s="98"/>
      <c r="H60" s="98"/>
      <c r="I60" s="99"/>
      <c r="J60" s="98" t="s">
        <v>101</v>
      </c>
      <c r="K60" s="98"/>
      <c r="L60" s="98"/>
      <c r="M60" s="98"/>
      <c r="N60" s="98"/>
      <c r="O60" s="98"/>
      <c r="P60" s="98"/>
      <c r="Q60" s="98"/>
      <c r="R60" s="98"/>
      <c r="S60" s="98"/>
      <c r="T60" s="98"/>
      <c r="U60" s="98"/>
      <c r="V60" s="98"/>
      <c r="W60" s="98"/>
      <c r="X60" s="98"/>
      <c r="Y60" s="98"/>
      <c r="Z60" s="98"/>
      <c r="AA60" s="98"/>
      <c r="AB60" s="98"/>
      <c r="AC60" s="98"/>
      <c r="AD60" s="98"/>
      <c r="AE60" s="98"/>
      <c r="AF60" s="98"/>
      <c r="AG60" s="100">
        <f>'401 - Veřejné osvětlení'!J30</f>
        <v>0</v>
      </c>
      <c r="AH60" s="99"/>
      <c r="AI60" s="99"/>
      <c r="AJ60" s="99"/>
      <c r="AK60" s="99"/>
      <c r="AL60" s="99"/>
      <c r="AM60" s="99"/>
      <c r="AN60" s="100">
        <f>SUM(AG60,AT60)</f>
        <v>0</v>
      </c>
      <c r="AO60" s="99"/>
      <c r="AP60" s="99"/>
      <c r="AQ60" s="101" t="s">
        <v>84</v>
      </c>
      <c r="AR60" s="96"/>
      <c r="AS60" s="102">
        <v>0</v>
      </c>
      <c r="AT60" s="103">
        <f>ROUND(SUM(AV60:AW60),2)</f>
        <v>0</v>
      </c>
      <c r="AU60" s="104">
        <f>'401 - Veřejné osvětlení'!P81</f>
        <v>0</v>
      </c>
      <c r="AV60" s="103">
        <f>'401 - Veřejné osvětlení'!J33</f>
        <v>0</v>
      </c>
      <c r="AW60" s="103">
        <f>'401 - Veřejné osvětlení'!J34</f>
        <v>0</v>
      </c>
      <c r="AX60" s="103">
        <f>'401 - Veřejné osvětlení'!J35</f>
        <v>0</v>
      </c>
      <c r="AY60" s="103">
        <f>'401 - Veřejné osvětlení'!J36</f>
        <v>0</v>
      </c>
      <c r="AZ60" s="103">
        <f>'401 - Veřejné osvětlení'!F33</f>
        <v>0</v>
      </c>
      <c r="BA60" s="103">
        <f>'401 - Veřejné osvětlení'!F34</f>
        <v>0</v>
      </c>
      <c r="BB60" s="103">
        <f>'401 - Veřejné osvětlení'!F35</f>
        <v>0</v>
      </c>
      <c r="BC60" s="103">
        <f>'401 - Veřejné osvětlení'!F36</f>
        <v>0</v>
      </c>
      <c r="BD60" s="105">
        <f>'401 - Veřejné osvětlení'!F37</f>
        <v>0</v>
      </c>
      <c r="BT60" s="106" t="s">
        <v>85</v>
      </c>
      <c r="BV60" s="106" t="s">
        <v>79</v>
      </c>
      <c r="BW60" s="106" t="s">
        <v>102</v>
      </c>
      <c r="BX60" s="106" t="s">
        <v>5</v>
      </c>
      <c r="CL60" s="106" t="s">
        <v>3</v>
      </c>
      <c r="CM60" s="106" t="s">
        <v>87</v>
      </c>
    </row>
    <row r="61" s="6" customFormat="1" ht="16.5" customHeight="1">
      <c r="A61" s="95" t="s">
        <v>81</v>
      </c>
      <c r="B61" s="96"/>
      <c r="C61" s="97"/>
      <c r="D61" s="98" t="s">
        <v>103</v>
      </c>
      <c r="E61" s="98"/>
      <c r="F61" s="98"/>
      <c r="G61" s="98"/>
      <c r="H61" s="98"/>
      <c r="I61" s="99"/>
      <c r="J61" s="98" t="s">
        <v>104</v>
      </c>
      <c r="K61" s="98"/>
      <c r="L61" s="98"/>
      <c r="M61" s="98"/>
      <c r="N61" s="98"/>
      <c r="O61" s="98"/>
      <c r="P61" s="98"/>
      <c r="Q61" s="98"/>
      <c r="R61" s="98"/>
      <c r="S61" s="98"/>
      <c r="T61" s="98"/>
      <c r="U61" s="98"/>
      <c r="V61" s="98"/>
      <c r="W61" s="98"/>
      <c r="X61" s="98"/>
      <c r="Y61" s="98"/>
      <c r="Z61" s="98"/>
      <c r="AA61" s="98"/>
      <c r="AB61" s="98"/>
      <c r="AC61" s="98"/>
      <c r="AD61" s="98"/>
      <c r="AE61" s="98"/>
      <c r="AF61" s="98"/>
      <c r="AG61" s="100">
        <f>'VON - Vedlejší a ostatní ...'!J30</f>
        <v>0</v>
      </c>
      <c r="AH61" s="99"/>
      <c r="AI61" s="99"/>
      <c r="AJ61" s="99"/>
      <c r="AK61" s="99"/>
      <c r="AL61" s="99"/>
      <c r="AM61" s="99"/>
      <c r="AN61" s="100">
        <f>SUM(AG61,AT61)</f>
        <v>0</v>
      </c>
      <c r="AO61" s="99"/>
      <c r="AP61" s="99"/>
      <c r="AQ61" s="101" t="s">
        <v>84</v>
      </c>
      <c r="AR61" s="96"/>
      <c r="AS61" s="107">
        <v>0</v>
      </c>
      <c r="AT61" s="108">
        <f>ROUND(SUM(AV61:AW61),2)</f>
        <v>0</v>
      </c>
      <c r="AU61" s="109">
        <f>'VON - Vedlejší a ostatní ...'!P83</f>
        <v>0</v>
      </c>
      <c r="AV61" s="108">
        <f>'VON - Vedlejší a ostatní ...'!J33</f>
        <v>0</v>
      </c>
      <c r="AW61" s="108">
        <f>'VON - Vedlejší a ostatní ...'!J34</f>
        <v>0</v>
      </c>
      <c r="AX61" s="108">
        <f>'VON - Vedlejší a ostatní ...'!J35</f>
        <v>0</v>
      </c>
      <c r="AY61" s="108">
        <f>'VON - Vedlejší a ostatní ...'!J36</f>
        <v>0</v>
      </c>
      <c r="AZ61" s="108">
        <f>'VON - Vedlejší a ostatní ...'!F33</f>
        <v>0</v>
      </c>
      <c r="BA61" s="108">
        <f>'VON - Vedlejší a ostatní ...'!F34</f>
        <v>0</v>
      </c>
      <c r="BB61" s="108">
        <f>'VON - Vedlejší a ostatní ...'!F35</f>
        <v>0</v>
      </c>
      <c r="BC61" s="108">
        <f>'VON - Vedlejší a ostatní ...'!F36</f>
        <v>0</v>
      </c>
      <c r="BD61" s="110">
        <f>'VON - Vedlejší a ostatní ...'!F37</f>
        <v>0</v>
      </c>
      <c r="BT61" s="106" t="s">
        <v>85</v>
      </c>
      <c r="BV61" s="106" t="s">
        <v>79</v>
      </c>
      <c r="BW61" s="106" t="s">
        <v>105</v>
      </c>
      <c r="BX61" s="106" t="s">
        <v>5</v>
      </c>
      <c r="CL61" s="106" t="s">
        <v>3</v>
      </c>
      <c r="CM61" s="106" t="s">
        <v>87</v>
      </c>
    </row>
    <row r="62" s="1" customFormat="1" ht="30" customHeight="1">
      <c r="B62" s="38"/>
      <c r="AR62" s="38"/>
    </row>
    <row r="63" s="1" customFormat="1" ht="6.96" customHeight="1">
      <c r="B63" s="54"/>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38"/>
    </row>
  </sheetData>
  <mergeCells count="6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C52:G52"/>
    <mergeCell ref="I52:AF52"/>
    <mergeCell ref="D55:H55"/>
    <mergeCell ref="J55:AF55"/>
    <mergeCell ref="D56:H56"/>
    <mergeCell ref="J56:AF56"/>
    <mergeCell ref="D57:H57"/>
    <mergeCell ref="J57:AF57"/>
    <mergeCell ref="D58:H58"/>
    <mergeCell ref="J58:AF58"/>
    <mergeCell ref="D59:H59"/>
    <mergeCell ref="J59:AF59"/>
    <mergeCell ref="D60:H60"/>
    <mergeCell ref="J60:AF60"/>
    <mergeCell ref="D61:H61"/>
    <mergeCell ref="J61:AF61"/>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54:AM54"/>
    <mergeCell ref="AN54:AP54"/>
  </mergeCells>
  <hyperlinks>
    <hyperlink ref="A55" location="'001 - Demolice'!C2" display="/"/>
    <hyperlink ref="A56" location="'102 - DIO'!C2" display="/"/>
    <hyperlink ref="A57" location="'201 - Most'!C2" display="/"/>
    <hyperlink ref="A58" location="'202 - Provizorní most'!C2" display="/"/>
    <hyperlink ref="A59" location="'301 - Přeložka kanalizace'!C2" display="/"/>
    <hyperlink ref="A60" location="'401 - Veřejné osvětlení'!C2" display="/"/>
    <hyperlink ref="A61"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86</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108</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110</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34</v>
      </c>
      <c r="L20" s="38"/>
    </row>
    <row r="21" s="1" customFormat="1" ht="18" customHeight="1">
      <c r="B21" s="38"/>
      <c r="E21" s="27" t="s">
        <v>35</v>
      </c>
      <c r="I21" s="116" t="s">
        <v>29</v>
      </c>
      <c r="J21" s="27" t="s">
        <v>36</v>
      </c>
      <c r="L21" s="38"/>
    </row>
    <row r="22" s="1" customFormat="1" ht="6.96" customHeight="1">
      <c r="B22" s="38"/>
      <c r="I22" s="115"/>
      <c r="L22" s="38"/>
    </row>
    <row r="23" s="1" customFormat="1" ht="12" customHeight="1">
      <c r="B23" s="38"/>
      <c r="D23" s="32" t="s">
        <v>38</v>
      </c>
      <c r="I23" s="116" t="s">
        <v>26</v>
      </c>
      <c r="J23" s="27" t="s">
        <v>39</v>
      </c>
      <c r="L23" s="38"/>
    </row>
    <row r="24" s="1" customFormat="1" ht="18" customHeight="1">
      <c r="B24" s="38"/>
      <c r="E24" s="27" t="s">
        <v>40</v>
      </c>
      <c r="I24" s="116" t="s">
        <v>29</v>
      </c>
      <c r="J24" s="27" t="s">
        <v>3</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ROUND(J83,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ROUND((SUM(BE83:BE257)),  2)</f>
        <v>0</v>
      </c>
      <c r="I33" s="126">
        <v>0.20999999999999999</v>
      </c>
      <c r="J33" s="125">
        <f>ROUND(((SUM(BE83:BE257))*I33),  2)</f>
        <v>0</v>
      </c>
      <c r="L33" s="38"/>
    </row>
    <row r="34" s="1" customFormat="1" ht="14.4" customHeight="1">
      <c r="B34" s="38"/>
      <c r="E34" s="32" t="s">
        <v>49</v>
      </c>
      <c r="F34" s="125">
        <f>ROUND((SUM(BF83:BF257)),  2)</f>
        <v>0</v>
      </c>
      <c r="I34" s="126">
        <v>0.14999999999999999</v>
      </c>
      <c r="J34" s="125">
        <f>ROUND(((SUM(BF83:BF257))*I34),  2)</f>
        <v>0</v>
      </c>
      <c r="L34" s="38"/>
    </row>
    <row r="35" hidden="1" s="1" customFormat="1" ht="14.4" customHeight="1">
      <c r="B35" s="38"/>
      <c r="E35" s="32" t="s">
        <v>50</v>
      </c>
      <c r="F35" s="125">
        <f>ROUND((SUM(BG83:BG257)),  2)</f>
        <v>0</v>
      </c>
      <c r="I35" s="126">
        <v>0.20999999999999999</v>
      </c>
      <c r="J35" s="125">
        <f>0</f>
        <v>0</v>
      </c>
      <c r="L35" s="38"/>
    </row>
    <row r="36" hidden="1" s="1" customFormat="1" ht="14.4" customHeight="1">
      <c r="B36" s="38"/>
      <c r="E36" s="32" t="s">
        <v>51</v>
      </c>
      <c r="F36" s="125">
        <f>ROUND((SUM(BH83:BH257)),  2)</f>
        <v>0</v>
      </c>
      <c r="I36" s="126">
        <v>0.14999999999999999</v>
      </c>
      <c r="J36" s="125">
        <f>0</f>
        <v>0</v>
      </c>
      <c r="L36" s="38"/>
    </row>
    <row r="37" hidden="1" s="1" customFormat="1" ht="14.4" customHeight="1">
      <c r="B37" s="38"/>
      <c r="E37" s="32" t="s">
        <v>52</v>
      </c>
      <c r="F37" s="125">
        <f>ROUND((SUM(BI83:BI257)),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001 - Demolice</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27.9" customHeight="1">
      <c r="B54" s="38"/>
      <c r="C54" s="32" t="s">
        <v>25</v>
      </c>
      <c r="F54" s="27" t="str">
        <f>E15</f>
        <v>Brněnské komunikace a.s.</v>
      </c>
      <c r="I54" s="116" t="s">
        <v>33</v>
      </c>
      <c r="J54" s="36" t="str">
        <f>E21</f>
        <v>Rušar mosty s.r.o. Brno</v>
      </c>
      <c r="L54" s="38"/>
    </row>
    <row r="55" s="1" customFormat="1" ht="15.15" customHeight="1">
      <c r="B55" s="38"/>
      <c r="C55" s="32" t="s">
        <v>31</v>
      </c>
      <c r="F55" s="27" t="str">
        <f>IF(E18="","",E18)</f>
        <v>Vyplň údaj</v>
      </c>
      <c r="I55" s="116" t="s">
        <v>38</v>
      </c>
      <c r="J55" s="36" t="str">
        <f>E24</f>
        <v>Ing. Česmír Rez</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J83</f>
        <v>0</v>
      </c>
      <c r="L59" s="38"/>
      <c r="AU59" s="19" t="s">
        <v>114</v>
      </c>
    </row>
    <row r="60" s="8" customFormat="1" ht="24.96" customHeight="1">
      <c r="B60" s="140"/>
      <c r="D60" s="141" t="s">
        <v>115</v>
      </c>
      <c r="E60" s="142"/>
      <c r="F60" s="142"/>
      <c r="G60" s="142"/>
      <c r="H60" s="142"/>
      <c r="I60" s="143"/>
      <c r="J60" s="144">
        <f>J84</f>
        <v>0</v>
      </c>
      <c r="L60" s="140"/>
    </row>
    <row r="61" s="9" customFormat="1" ht="19.92" customHeight="1">
      <c r="B61" s="145"/>
      <c r="D61" s="146" t="s">
        <v>116</v>
      </c>
      <c r="E61" s="147"/>
      <c r="F61" s="147"/>
      <c r="G61" s="147"/>
      <c r="H61" s="147"/>
      <c r="I61" s="148"/>
      <c r="J61" s="149">
        <f>J85</f>
        <v>0</v>
      </c>
      <c r="L61" s="145"/>
    </row>
    <row r="62" s="9" customFormat="1" ht="19.92" customHeight="1">
      <c r="B62" s="145"/>
      <c r="D62" s="146" t="s">
        <v>117</v>
      </c>
      <c r="E62" s="147"/>
      <c r="F62" s="147"/>
      <c r="G62" s="147"/>
      <c r="H62" s="147"/>
      <c r="I62" s="148"/>
      <c r="J62" s="149">
        <f>J174</f>
        <v>0</v>
      </c>
      <c r="L62" s="145"/>
    </row>
    <row r="63" s="9" customFormat="1" ht="19.92" customHeight="1">
      <c r="B63" s="145"/>
      <c r="D63" s="146" t="s">
        <v>118</v>
      </c>
      <c r="E63" s="147"/>
      <c r="F63" s="147"/>
      <c r="G63" s="147"/>
      <c r="H63" s="147"/>
      <c r="I63" s="148"/>
      <c r="J63" s="149">
        <f>J206</f>
        <v>0</v>
      </c>
      <c r="L63" s="145"/>
    </row>
    <row r="64" s="1" customFormat="1" ht="21.84" customHeight="1">
      <c r="B64" s="38"/>
      <c r="I64" s="115"/>
      <c r="L64" s="38"/>
    </row>
    <row r="65" s="1" customFormat="1" ht="6.96" customHeight="1">
      <c r="B65" s="54"/>
      <c r="C65" s="55"/>
      <c r="D65" s="55"/>
      <c r="E65" s="55"/>
      <c r="F65" s="55"/>
      <c r="G65" s="55"/>
      <c r="H65" s="55"/>
      <c r="I65" s="134"/>
      <c r="J65" s="55"/>
      <c r="K65" s="55"/>
      <c r="L65" s="38"/>
    </row>
    <row r="69" s="1" customFormat="1" ht="6.96" customHeight="1">
      <c r="B69" s="56"/>
      <c r="C69" s="57"/>
      <c r="D69" s="57"/>
      <c r="E69" s="57"/>
      <c r="F69" s="57"/>
      <c r="G69" s="57"/>
      <c r="H69" s="57"/>
      <c r="I69" s="135"/>
      <c r="J69" s="57"/>
      <c r="K69" s="57"/>
      <c r="L69" s="38"/>
    </row>
    <row r="70" s="1" customFormat="1" ht="24.96" customHeight="1">
      <c r="B70" s="38"/>
      <c r="C70" s="23" t="s">
        <v>119</v>
      </c>
      <c r="I70" s="115"/>
      <c r="L70" s="38"/>
    </row>
    <row r="71" s="1" customFormat="1" ht="6.96" customHeight="1">
      <c r="B71" s="38"/>
      <c r="I71" s="115"/>
      <c r="L71" s="38"/>
    </row>
    <row r="72" s="1" customFormat="1" ht="12" customHeight="1">
      <c r="B72" s="38"/>
      <c r="C72" s="32" t="s">
        <v>17</v>
      </c>
      <c r="I72" s="115"/>
      <c r="L72" s="38"/>
    </row>
    <row r="73" s="1" customFormat="1" ht="16.5" customHeight="1">
      <c r="B73" s="38"/>
      <c r="E73" s="114" t="str">
        <f>E7</f>
        <v>Most ev.č. BM-665 přes náhon u areálu Komety</v>
      </c>
      <c r="F73" s="32"/>
      <c r="G73" s="32"/>
      <c r="H73" s="32"/>
      <c r="I73" s="115"/>
      <c r="L73" s="38"/>
    </row>
    <row r="74" s="1" customFormat="1" ht="12" customHeight="1">
      <c r="B74" s="38"/>
      <c r="C74" s="32" t="s">
        <v>107</v>
      </c>
      <c r="I74" s="115"/>
      <c r="L74" s="38"/>
    </row>
    <row r="75" s="1" customFormat="1" ht="16.5" customHeight="1">
      <c r="B75" s="38"/>
      <c r="E75" s="61" t="str">
        <f>E9</f>
        <v>001 - Demolice</v>
      </c>
      <c r="F75" s="1"/>
      <c r="G75" s="1"/>
      <c r="H75" s="1"/>
      <c r="I75" s="115"/>
      <c r="L75" s="38"/>
    </row>
    <row r="76" s="1" customFormat="1" ht="6.96" customHeight="1">
      <c r="B76" s="38"/>
      <c r="I76" s="115"/>
      <c r="L76" s="38"/>
    </row>
    <row r="77" s="1" customFormat="1" ht="12" customHeight="1">
      <c r="B77" s="38"/>
      <c r="C77" s="32" t="s">
        <v>21</v>
      </c>
      <c r="F77" s="27" t="str">
        <f>F12</f>
        <v>Brno - Pisárky</v>
      </c>
      <c r="I77" s="116" t="s">
        <v>23</v>
      </c>
      <c r="J77" s="63" t="str">
        <f>IF(J12="","",J12)</f>
        <v>23. 5. 2019</v>
      </c>
      <c r="L77" s="38"/>
    </row>
    <row r="78" s="1" customFormat="1" ht="6.96" customHeight="1">
      <c r="B78" s="38"/>
      <c r="I78" s="115"/>
      <c r="L78" s="38"/>
    </row>
    <row r="79" s="1" customFormat="1" ht="27.9" customHeight="1">
      <c r="B79" s="38"/>
      <c r="C79" s="32" t="s">
        <v>25</v>
      </c>
      <c r="F79" s="27" t="str">
        <f>E15</f>
        <v>Brněnské komunikace a.s.</v>
      </c>
      <c r="I79" s="116" t="s">
        <v>33</v>
      </c>
      <c r="J79" s="36" t="str">
        <f>E21</f>
        <v>Rušar mosty s.r.o. Brno</v>
      </c>
      <c r="L79" s="38"/>
    </row>
    <row r="80" s="1" customFormat="1" ht="15.15" customHeight="1">
      <c r="B80" s="38"/>
      <c r="C80" s="32" t="s">
        <v>31</v>
      </c>
      <c r="F80" s="27" t="str">
        <f>IF(E18="","",E18)</f>
        <v>Vyplň údaj</v>
      </c>
      <c r="I80" s="116" t="s">
        <v>38</v>
      </c>
      <c r="J80" s="36" t="str">
        <f>E24</f>
        <v>Ing. Česmír Rez</v>
      </c>
      <c r="L80" s="38"/>
    </row>
    <row r="81" s="1" customFormat="1" ht="10.32" customHeight="1">
      <c r="B81" s="38"/>
      <c r="I81" s="115"/>
      <c r="L81" s="38"/>
    </row>
    <row r="82" s="10" customFormat="1" ht="29.28" customHeight="1">
      <c r="B82" s="150"/>
      <c r="C82" s="151" t="s">
        <v>120</v>
      </c>
      <c r="D82" s="152" t="s">
        <v>62</v>
      </c>
      <c r="E82" s="152" t="s">
        <v>58</v>
      </c>
      <c r="F82" s="152" t="s">
        <v>59</v>
      </c>
      <c r="G82" s="152" t="s">
        <v>121</v>
      </c>
      <c r="H82" s="152" t="s">
        <v>122</v>
      </c>
      <c r="I82" s="153" t="s">
        <v>123</v>
      </c>
      <c r="J82" s="152" t="s">
        <v>113</v>
      </c>
      <c r="K82" s="154" t="s">
        <v>124</v>
      </c>
      <c r="L82" s="150"/>
      <c r="M82" s="79" t="s">
        <v>3</v>
      </c>
      <c r="N82" s="80" t="s">
        <v>47</v>
      </c>
      <c r="O82" s="80" t="s">
        <v>125</v>
      </c>
      <c r="P82" s="80" t="s">
        <v>126</v>
      </c>
      <c r="Q82" s="80" t="s">
        <v>127</v>
      </c>
      <c r="R82" s="80" t="s">
        <v>128</v>
      </c>
      <c r="S82" s="80" t="s">
        <v>129</v>
      </c>
      <c r="T82" s="81" t="s">
        <v>130</v>
      </c>
    </row>
    <row r="83" s="1" customFormat="1" ht="22.8" customHeight="1">
      <c r="B83" s="38"/>
      <c r="C83" s="84" t="s">
        <v>131</v>
      </c>
      <c r="I83" s="115"/>
      <c r="J83" s="155">
        <f>BK83</f>
        <v>0</v>
      </c>
      <c r="L83" s="38"/>
      <c r="M83" s="82"/>
      <c r="N83" s="67"/>
      <c r="O83" s="67"/>
      <c r="P83" s="156">
        <f>P84</f>
        <v>0</v>
      </c>
      <c r="Q83" s="67"/>
      <c r="R83" s="156">
        <f>R84</f>
        <v>8.31791415</v>
      </c>
      <c r="S83" s="67"/>
      <c r="T83" s="157">
        <f>T84</f>
        <v>302.57542100000001</v>
      </c>
      <c r="AT83" s="19" t="s">
        <v>76</v>
      </c>
      <c r="AU83" s="19" t="s">
        <v>114</v>
      </c>
      <c r="BK83" s="158">
        <f>BK84</f>
        <v>0</v>
      </c>
    </row>
    <row r="84" s="11" customFormat="1" ht="25.92" customHeight="1">
      <c r="B84" s="159"/>
      <c r="D84" s="160" t="s">
        <v>76</v>
      </c>
      <c r="E84" s="161" t="s">
        <v>132</v>
      </c>
      <c r="F84" s="161" t="s">
        <v>133</v>
      </c>
      <c r="I84" s="162"/>
      <c r="J84" s="163">
        <f>BK84</f>
        <v>0</v>
      </c>
      <c r="L84" s="159"/>
      <c r="M84" s="164"/>
      <c r="N84" s="165"/>
      <c r="O84" s="165"/>
      <c r="P84" s="166">
        <f>P85+P174+P206</f>
        <v>0</v>
      </c>
      <c r="Q84" s="165"/>
      <c r="R84" s="166">
        <f>R85+R174+R206</f>
        <v>8.31791415</v>
      </c>
      <c r="S84" s="165"/>
      <c r="T84" s="167">
        <f>T85+T174+T206</f>
        <v>302.57542100000001</v>
      </c>
      <c r="AR84" s="160" t="s">
        <v>85</v>
      </c>
      <c r="AT84" s="168" t="s">
        <v>76</v>
      </c>
      <c r="AU84" s="168" t="s">
        <v>77</v>
      </c>
      <c r="AY84" s="160" t="s">
        <v>134</v>
      </c>
      <c r="BK84" s="169">
        <f>BK85+BK174+BK206</f>
        <v>0</v>
      </c>
    </row>
    <row r="85" s="11" customFormat="1" ht="22.8" customHeight="1">
      <c r="B85" s="159"/>
      <c r="D85" s="160" t="s">
        <v>76</v>
      </c>
      <c r="E85" s="170" t="s">
        <v>85</v>
      </c>
      <c r="F85" s="170" t="s">
        <v>135</v>
      </c>
      <c r="I85" s="162"/>
      <c r="J85" s="171">
        <f>BK85</f>
        <v>0</v>
      </c>
      <c r="L85" s="159"/>
      <c r="M85" s="164"/>
      <c r="N85" s="165"/>
      <c r="O85" s="165"/>
      <c r="P85" s="166">
        <f>SUM(P86:P173)</f>
        <v>0</v>
      </c>
      <c r="Q85" s="165"/>
      <c r="R85" s="166">
        <f>SUM(R86:R173)</f>
        <v>0.00080000000000000004</v>
      </c>
      <c r="S85" s="165"/>
      <c r="T85" s="167">
        <f>SUM(T86:T173)</f>
        <v>142.283841</v>
      </c>
      <c r="AR85" s="160" t="s">
        <v>85</v>
      </c>
      <c r="AT85" s="168" t="s">
        <v>76</v>
      </c>
      <c r="AU85" s="168" t="s">
        <v>85</v>
      </c>
      <c r="AY85" s="160" t="s">
        <v>134</v>
      </c>
      <c r="BK85" s="169">
        <f>SUM(BK86:BK173)</f>
        <v>0</v>
      </c>
    </row>
    <row r="86" s="1" customFormat="1" ht="36" customHeight="1">
      <c r="B86" s="172"/>
      <c r="C86" s="173" t="s">
        <v>85</v>
      </c>
      <c r="D86" s="173" t="s">
        <v>136</v>
      </c>
      <c r="E86" s="174" t="s">
        <v>137</v>
      </c>
      <c r="F86" s="175" t="s">
        <v>138</v>
      </c>
      <c r="G86" s="176" t="s">
        <v>139</v>
      </c>
      <c r="H86" s="177">
        <v>272</v>
      </c>
      <c r="I86" s="178"/>
      <c r="J86" s="179">
        <f>ROUND(I86*H86,2)</f>
        <v>0</v>
      </c>
      <c r="K86" s="175" t="s">
        <v>140</v>
      </c>
      <c r="L86" s="38"/>
      <c r="M86" s="180" t="s">
        <v>3</v>
      </c>
      <c r="N86" s="181" t="s">
        <v>48</v>
      </c>
      <c r="O86" s="71"/>
      <c r="P86" s="182">
        <f>O86*H86</f>
        <v>0</v>
      </c>
      <c r="Q86" s="182">
        <v>0</v>
      </c>
      <c r="R86" s="182">
        <f>Q86*H86</f>
        <v>0</v>
      </c>
      <c r="S86" s="182">
        <v>0</v>
      </c>
      <c r="T86" s="183">
        <f>S86*H86</f>
        <v>0</v>
      </c>
      <c r="AR86" s="184" t="s">
        <v>141</v>
      </c>
      <c r="AT86" s="184" t="s">
        <v>136</v>
      </c>
      <c r="AU86" s="184" t="s">
        <v>87</v>
      </c>
      <c r="AY86" s="19" t="s">
        <v>134</v>
      </c>
      <c r="BE86" s="185">
        <f>IF(N86="základní",J86,0)</f>
        <v>0</v>
      </c>
      <c r="BF86" s="185">
        <f>IF(N86="snížená",J86,0)</f>
        <v>0</v>
      </c>
      <c r="BG86" s="185">
        <f>IF(N86="zákl. přenesená",J86,0)</f>
        <v>0</v>
      </c>
      <c r="BH86" s="185">
        <f>IF(N86="sníž. přenesená",J86,0)</f>
        <v>0</v>
      </c>
      <c r="BI86" s="185">
        <f>IF(N86="nulová",J86,0)</f>
        <v>0</v>
      </c>
      <c r="BJ86" s="19" t="s">
        <v>85</v>
      </c>
      <c r="BK86" s="185">
        <f>ROUND(I86*H86,2)</f>
        <v>0</v>
      </c>
      <c r="BL86" s="19" t="s">
        <v>141</v>
      </c>
      <c r="BM86" s="184" t="s">
        <v>142</v>
      </c>
    </row>
    <row r="87" s="1" customFormat="1">
      <c r="B87" s="38"/>
      <c r="D87" s="186" t="s">
        <v>143</v>
      </c>
      <c r="F87" s="187" t="s">
        <v>144</v>
      </c>
      <c r="I87" s="115"/>
      <c r="L87" s="38"/>
      <c r="M87" s="188"/>
      <c r="N87" s="71"/>
      <c r="O87" s="71"/>
      <c r="P87" s="71"/>
      <c r="Q87" s="71"/>
      <c r="R87" s="71"/>
      <c r="S87" s="71"/>
      <c r="T87" s="72"/>
      <c r="AT87" s="19" t="s">
        <v>143</v>
      </c>
      <c r="AU87" s="19" t="s">
        <v>87</v>
      </c>
    </row>
    <row r="88" s="12" customFormat="1">
      <c r="B88" s="189"/>
      <c r="D88" s="186" t="s">
        <v>145</v>
      </c>
      <c r="E88" s="190" t="s">
        <v>3</v>
      </c>
      <c r="F88" s="191" t="s">
        <v>146</v>
      </c>
      <c r="H88" s="190" t="s">
        <v>3</v>
      </c>
      <c r="I88" s="192"/>
      <c r="L88" s="189"/>
      <c r="M88" s="193"/>
      <c r="N88" s="194"/>
      <c r="O88" s="194"/>
      <c r="P88" s="194"/>
      <c r="Q88" s="194"/>
      <c r="R88" s="194"/>
      <c r="S88" s="194"/>
      <c r="T88" s="195"/>
      <c r="AT88" s="190" t="s">
        <v>145</v>
      </c>
      <c r="AU88" s="190" t="s">
        <v>87</v>
      </c>
      <c r="AV88" s="12" t="s">
        <v>85</v>
      </c>
      <c r="AW88" s="12" t="s">
        <v>37</v>
      </c>
      <c r="AX88" s="12" t="s">
        <v>77</v>
      </c>
      <c r="AY88" s="190" t="s">
        <v>134</v>
      </c>
    </row>
    <row r="89" s="13" customFormat="1">
      <c r="B89" s="196"/>
      <c r="D89" s="186" t="s">
        <v>145</v>
      </c>
      <c r="E89" s="197" t="s">
        <v>3</v>
      </c>
      <c r="F89" s="198" t="s">
        <v>147</v>
      </c>
      <c r="H89" s="199">
        <v>272</v>
      </c>
      <c r="I89" s="200"/>
      <c r="L89" s="196"/>
      <c r="M89" s="201"/>
      <c r="N89" s="202"/>
      <c r="O89" s="202"/>
      <c r="P89" s="202"/>
      <c r="Q89" s="202"/>
      <c r="R89" s="202"/>
      <c r="S89" s="202"/>
      <c r="T89" s="203"/>
      <c r="AT89" s="197" t="s">
        <v>145</v>
      </c>
      <c r="AU89" s="197" t="s">
        <v>87</v>
      </c>
      <c r="AV89" s="13" t="s">
        <v>87</v>
      </c>
      <c r="AW89" s="13" t="s">
        <v>37</v>
      </c>
      <c r="AX89" s="13" t="s">
        <v>85</v>
      </c>
      <c r="AY89" s="197" t="s">
        <v>134</v>
      </c>
    </row>
    <row r="90" s="1" customFormat="1" ht="36" customHeight="1">
      <c r="B90" s="172"/>
      <c r="C90" s="173" t="s">
        <v>87</v>
      </c>
      <c r="D90" s="173" t="s">
        <v>136</v>
      </c>
      <c r="E90" s="174" t="s">
        <v>148</v>
      </c>
      <c r="F90" s="175" t="s">
        <v>149</v>
      </c>
      <c r="G90" s="176" t="s">
        <v>150</v>
      </c>
      <c r="H90" s="177">
        <v>5</v>
      </c>
      <c r="I90" s="178"/>
      <c r="J90" s="179">
        <f>ROUND(I90*H90,2)</f>
        <v>0</v>
      </c>
      <c r="K90" s="175" t="s">
        <v>140</v>
      </c>
      <c r="L90" s="38"/>
      <c r="M90" s="180" t="s">
        <v>3</v>
      </c>
      <c r="N90" s="181" t="s">
        <v>48</v>
      </c>
      <c r="O90" s="71"/>
      <c r="P90" s="182">
        <f>O90*H90</f>
        <v>0</v>
      </c>
      <c r="Q90" s="182">
        <v>0</v>
      </c>
      <c r="R90" s="182">
        <f>Q90*H90</f>
        <v>0</v>
      </c>
      <c r="S90" s="182">
        <v>0</v>
      </c>
      <c r="T90" s="183">
        <f>S90*H90</f>
        <v>0</v>
      </c>
      <c r="AR90" s="184" t="s">
        <v>141</v>
      </c>
      <c r="AT90" s="184" t="s">
        <v>136</v>
      </c>
      <c r="AU90" s="184" t="s">
        <v>87</v>
      </c>
      <c r="AY90" s="19" t="s">
        <v>134</v>
      </c>
      <c r="BE90" s="185">
        <f>IF(N90="základní",J90,0)</f>
        <v>0</v>
      </c>
      <c r="BF90" s="185">
        <f>IF(N90="snížená",J90,0)</f>
        <v>0</v>
      </c>
      <c r="BG90" s="185">
        <f>IF(N90="zákl. přenesená",J90,0)</f>
        <v>0</v>
      </c>
      <c r="BH90" s="185">
        <f>IF(N90="sníž. přenesená",J90,0)</f>
        <v>0</v>
      </c>
      <c r="BI90" s="185">
        <f>IF(N90="nulová",J90,0)</f>
        <v>0</v>
      </c>
      <c r="BJ90" s="19" t="s">
        <v>85</v>
      </c>
      <c r="BK90" s="185">
        <f>ROUND(I90*H90,2)</f>
        <v>0</v>
      </c>
      <c r="BL90" s="19" t="s">
        <v>141</v>
      </c>
      <c r="BM90" s="184" t="s">
        <v>151</v>
      </c>
    </row>
    <row r="91" s="1" customFormat="1">
      <c r="B91" s="38"/>
      <c r="D91" s="186" t="s">
        <v>143</v>
      </c>
      <c r="F91" s="187" t="s">
        <v>152</v>
      </c>
      <c r="I91" s="115"/>
      <c r="L91" s="38"/>
      <c r="M91" s="188"/>
      <c r="N91" s="71"/>
      <c r="O91" s="71"/>
      <c r="P91" s="71"/>
      <c r="Q91" s="71"/>
      <c r="R91" s="71"/>
      <c r="S91" s="71"/>
      <c r="T91" s="72"/>
      <c r="AT91" s="19" t="s">
        <v>143</v>
      </c>
      <c r="AU91" s="19" t="s">
        <v>87</v>
      </c>
    </row>
    <row r="92" s="13" customFormat="1">
      <c r="B92" s="196"/>
      <c r="D92" s="186" t="s">
        <v>145</v>
      </c>
      <c r="E92" s="197" t="s">
        <v>3</v>
      </c>
      <c r="F92" s="198" t="s">
        <v>153</v>
      </c>
      <c r="H92" s="199">
        <v>5</v>
      </c>
      <c r="I92" s="200"/>
      <c r="L92" s="196"/>
      <c r="M92" s="201"/>
      <c r="N92" s="202"/>
      <c r="O92" s="202"/>
      <c r="P92" s="202"/>
      <c r="Q92" s="202"/>
      <c r="R92" s="202"/>
      <c r="S92" s="202"/>
      <c r="T92" s="203"/>
      <c r="AT92" s="197" t="s">
        <v>145</v>
      </c>
      <c r="AU92" s="197" t="s">
        <v>87</v>
      </c>
      <c r="AV92" s="13" t="s">
        <v>87</v>
      </c>
      <c r="AW92" s="13" t="s">
        <v>37</v>
      </c>
      <c r="AX92" s="13" t="s">
        <v>85</v>
      </c>
      <c r="AY92" s="197" t="s">
        <v>134</v>
      </c>
    </row>
    <row r="93" s="1" customFormat="1" ht="36" customHeight="1">
      <c r="B93" s="172"/>
      <c r="C93" s="173" t="s">
        <v>154</v>
      </c>
      <c r="D93" s="173" t="s">
        <v>136</v>
      </c>
      <c r="E93" s="174" t="s">
        <v>155</v>
      </c>
      <c r="F93" s="175" t="s">
        <v>156</v>
      </c>
      <c r="G93" s="176" t="s">
        <v>150</v>
      </c>
      <c r="H93" s="177">
        <v>2</v>
      </c>
      <c r="I93" s="178"/>
      <c r="J93" s="179">
        <f>ROUND(I93*H93,2)</f>
        <v>0</v>
      </c>
      <c r="K93" s="175" t="s">
        <v>140</v>
      </c>
      <c r="L93" s="38"/>
      <c r="M93" s="180" t="s">
        <v>3</v>
      </c>
      <c r="N93" s="181" t="s">
        <v>48</v>
      </c>
      <c r="O93" s="71"/>
      <c r="P93" s="182">
        <f>O93*H93</f>
        <v>0</v>
      </c>
      <c r="Q93" s="182">
        <v>0</v>
      </c>
      <c r="R93" s="182">
        <f>Q93*H93</f>
        <v>0</v>
      </c>
      <c r="S93" s="182">
        <v>0</v>
      </c>
      <c r="T93" s="183">
        <f>S93*H93</f>
        <v>0</v>
      </c>
      <c r="AR93" s="184" t="s">
        <v>141</v>
      </c>
      <c r="AT93" s="184" t="s">
        <v>136</v>
      </c>
      <c r="AU93" s="184" t="s">
        <v>87</v>
      </c>
      <c r="AY93" s="19" t="s">
        <v>134</v>
      </c>
      <c r="BE93" s="185">
        <f>IF(N93="základní",J93,0)</f>
        <v>0</v>
      </c>
      <c r="BF93" s="185">
        <f>IF(N93="snížená",J93,0)</f>
        <v>0</v>
      </c>
      <c r="BG93" s="185">
        <f>IF(N93="zákl. přenesená",J93,0)</f>
        <v>0</v>
      </c>
      <c r="BH93" s="185">
        <f>IF(N93="sníž. přenesená",J93,0)</f>
        <v>0</v>
      </c>
      <c r="BI93" s="185">
        <f>IF(N93="nulová",J93,0)</f>
        <v>0</v>
      </c>
      <c r="BJ93" s="19" t="s">
        <v>85</v>
      </c>
      <c r="BK93" s="185">
        <f>ROUND(I93*H93,2)</f>
        <v>0</v>
      </c>
      <c r="BL93" s="19" t="s">
        <v>141</v>
      </c>
      <c r="BM93" s="184" t="s">
        <v>157</v>
      </c>
    </row>
    <row r="94" s="1" customFormat="1">
      <c r="B94" s="38"/>
      <c r="D94" s="186" t="s">
        <v>143</v>
      </c>
      <c r="F94" s="187" t="s">
        <v>152</v>
      </c>
      <c r="I94" s="115"/>
      <c r="L94" s="38"/>
      <c r="M94" s="188"/>
      <c r="N94" s="71"/>
      <c r="O94" s="71"/>
      <c r="P94" s="71"/>
      <c r="Q94" s="71"/>
      <c r="R94" s="71"/>
      <c r="S94" s="71"/>
      <c r="T94" s="72"/>
      <c r="AT94" s="19" t="s">
        <v>143</v>
      </c>
      <c r="AU94" s="19" t="s">
        <v>87</v>
      </c>
    </row>
    <row r="95" s="13" customFormat="1">
      <c r="B95" s="196"/>
      <c r="D95" s="186" t="s">
        <v>145</v>
      </c>
      <c r="E95" s="197" t="s">
        <v>3</v>
      </c>
      <c r="F95" s="198" t="s">
        <v>158</v>
      </c>
      <c r="H95" s="199">
        <v>2</v>
      </c>
      <c r="I95" s="200"/>
      <c r="L95" s="196"/>
      <c r="M95" s="201"/>
      <c r="N95" s="202"/>
      <c r="O95" s="202"/>
      <c r="P95" s="202"/>
      <c r="Q95" s="202"/>
      <c r="R95" s="202"/>
      <c r="S95" s="202"/>
      <c r="T95" s="203"/>
      <c r="AT95" s="197" t="s">
        <v>145</v>
      </c>
      <c r="AU95" s="197" t="s">
        <v>87</v>
      </c>
      <c r="AV95" s="13" t="s">
        <v>87</v>
      </c>
      <c r="AW95" s="13" t="s">
        <v>37</v>
      </c>
      <c r="AX95" s="13" t="s">
        <v>85</v>
      </c>
      <c r="AY95" s="197" t="s">
        <v>134</v>
      </c>
    </row>
    <row r="96" s="1" customFormat="1" ht="36" customHeight="1">
      <c r="B96" s="172"/>
      <c r="C96" s="173" t="s">
        <v>141</v>
      </c>
      <c r="D96" s="173" t="s">
        <v>136</v>
      </c>
      <c r="E96" s="174" t="s">
        <v>159</v>
      </c>
      <c r="F96" s="175" t="s">
        <v>160</v>
      </c>
      <c r="G96" s="176" t="s">
        <v>150</v>
      </c>
      <c r="H96" s="177">
        <v>3</v>
      </c>
      <c r="I96" s="178"/>
      <c r="J96" s="179">
        <f>ROUND(I96*H96,2)</f>
        <v>0</v>
      </c>
      <c r="K96" s="175" t="s">
        <v>140</v>
      </c>
      <c r="L96" s="38"/>
      <c r="M96" s="180" t="s">
        <v>3</v>
      </c>
      <c r="N96" s="181" t="s">
        <v>48</v>
      </c>
      <c r="O96" s="71"/>
      <c r="P96" s="182">
        <f>O96*H96</f>
        <v>0</v>
      </c>
      <c r="Q96" s="182">
        <v>0</v>
      </c>
      <c r="R96" s="182">
        <f>Q96*H96</f>
        <v>0</v>
      </c>
      <c r="S96" s="182">
        <v>0</v>
      </c>
      <c r="T96" s="183">
        <f>S96*H96</f>
        <v>0</v>
      </c>
      <c r="AR96" s="184" t="s">
        <v>141</v>
      </c>
      <c r="AT96" s="184" t="s">
        <v>136</v>
      </c>
      <c r="AU96" s="184" t="s">
        <v>87</v>
      </c>
      <c r="AY96" s="19" t="s">
        <v>134</v>
      </c>
      <c r="BE96" s="185">
        <f>IF(N96="základní",J96,0)</f>
        <v>0</v>
      </c>
      <c r="BF96" s="185">
        <f>IF(N96="snížená",J96,0)</f>
        <v>0</v>
      </c>
      <c r="BG96" s="185">
        <f>IF(N96="zákl. přenesená",J96,0)</f>
        <v>0</v>
      </c>
      <c r="BH96" s="185">
        <f>IF(N96="sníž. přenesená",J96,0)</f>
        <v>0</v>
      </c>
      <c r="BI96" s="185">
        <f>IF(N96="nulová",J96,0)</f>
        <v>0</v>
      </c>
      <c r="BJ96" s="19" t="s">
        <v>85</v>
      </c>
      <c r="BK96" s="185">
        <f>ROUND(I96*H96,2)</f>
        <v>0</v>
      </c>
      <c r="BL96" s="19" t="s">
        <v>141</v>
      </c>
      <c r="BM96" s="184" t="s">
        <v>161</v>
      </c>
    </row>
    <row r="97" s="1" customFormat="1">
      <c r="B97" s="38"/>
      <c r="D97" s="186" t="s">
        <v>143</v>
      </c>
      <c r="F97" s="187" t="s">
        <v>152</v>
      </c>
      <c r="I97" s="115"/>
      <c r="L97" s="38"/>
      <c r="M97" s="188"/>
      <c r="N97" s="71"/>
      <c r="O97" s="71"/>
      <c r="P97" s="71"/>
      <c r="Q97" s="71"/>
      <c r="R97" s="71"/>
      <c r="S97" s="71"/>
      <c r="T97" s="72"/>
      <c r="AT97" s="19" t="s">
        <v>143</v>
      </c>
      <c r="AU97" s="19" t="s">
        <v>87</v>
      </c>
    </row>
    <row r="98" s="13" customFormat="1">
      <c r="B98" s="196"/>
      <c r="D98" s="186" t="s">
        <v>145</v>
      </c>
      <c r="E98" s="197" t="s">
        <v>3</v>
      </c>
      <c r="F98" s="198" t="s">
        <v>162</v>
      </c>
      <c r="H98" s="199">
        <v>3</v>
      </c>
      <c r="I98" s="200"/>
      <c r="L98" s="196"/>
      <c r="M98" s="201"/>
      <c r="N98" s="202"/>
      <c r="O98" s="202"/>
      <c r="P98" s="202"/>
      <c r="Q98" s="202"/>
      <c r="R98" s="202"/>
      <c r="S98" s="202"/>
      <c r="T98" s="203"/>
      <c r="AT98" s="197" t="s">
        <v>145</v>
      </c>
      <c r="AU98" s="197" t="s">
        <v>87</v>
      </c>
      <c r="AV98" s="13" t="s">
        <v>87</v>
      </c>
      <c r="AW98" s="13" t="s">
        <v>37</v>
      </c>
      <c r="AX98" s="13" t="s">
        <v>85</v>
      </c>
      <c r="AY98" s="197" t="s">
        <v>134</v>
      </c>
    </row>
    <row r="99" s="1" customFormat="1" ht="36" customHeight="1">
      <c r="B99" s="172"/>
      <c r="C99" s="173" t="s">
        <v>163</v>
      </c>
      <c r="D99" s="173" t="s">
        <v>136</v>
      </c>
      <c r="E99" s="174" t="s">
        <v>164</v>
      </c>
      <c r="F99" s="175" t="s">
        <v>165</v>
      </c>
      <c r="G99" s="176" t="s">
        <v>150</v>
      </c>
      <c r="H99" s="177">
        <v>2</v>
      </c>
      <c r="I99" s="178"/>
      <c r="J99" s="179">
        <f>ROUND(I99*H99,2)</f>
        <v>0</v>
      </c>
      <c r="K99" s="175" t="s">
        <v>140</v>
      </c>
      <c r="L99" s="38"/>
      <c r="M99" s="180" t="s">
        <v>3</v>
      </c>
      <c r="N99" s="181" t="s">
        <v>48</v>
      </c>
      <c r="O99" s="71"/>
      <c r="P99" s="182">
        <f>O99*H99</f>
        <v>0</v>
      </c>
      <c r="Q99" s="182">
        <v>0</v>
      </c>
      <c r="R99" s="182">
        <f>Q99*H99</f>
        <v>0</v>
      </c>
      <c r="S99" s="182">
        <v>0</v>
      </c>
      <c r="T99" s="183">
        <f>S99*H99</f>
        <v>0</v>
      </c>
      <c r="AR99" s="184" t="s">
        <v>141</v>
      </c>
      <c r="AT99" s="184" t="s">
        <v>136</v>
      </c>
      <c r="AU99" s="184" t="s">
        <v>87</v>
      </c>
      <c r="AY99" s="19" t="s">
        <v>134</v>
      </c>
      <c r="BE99" s="185">
        <f>IF(N99="základní",J99,0)</f>
        <v>0</v>
      </c>
      <c r="BF99" s="185">
        <f>IF(N99="snížená",J99,0)</f>
        <v>0</v>
      </c>
      <c r="BG99" s="185">
        <f>IF(N99="zákl. přenesená",J99,0)</f>
        <v>0</v>
      </c>
      <c r="BH99" s="185">
        <f>IF(N99="sníž. přenesená",J99,0)</f>
        <v>0</v>
      </c>
      <c r="BI99" s="185">
        <f>IF(N99="nulová",J99,0)</f>
        <v>0</v>
      </c>
      <c r="BJ99" s="19" t="s">
        <v>85</v>
      </c>
      <c r="BK99" s="185">
        <f>ROUND(I99*H99,2)</f>
        <v>0</v>
      </c>
      <c r="BL99" s="19" t="s">
        <v>141</v>
      </c>
      <c r="BM99" s="184" t="s">
        <v>166</v>
      </c>
    </row>
    <row r="100" s="1" customFormat="1">
      <c r="B100" s="38"/>
      <c r="D100" s="186" t="s">
        <v>143</v>
      </c>
      <c r="F100" s="187" t="s">
        <v>152</v>
      </c>
      <c r="I100" s="115"/>
      <c r="L100" s="38"/>
      <c r="M100" s="188"/>
      <c r="N100" s="71"/>
      <c r="O100" s="71"/>
      <c r="P100" s="71"/>
      <c r="Q100" s="71"/>
      <c r="R100" s="71"/>
      <c r="S100" s="71"/>
      <c r="T100" s="72"/>
      <c r="AT100" s="19" t="s">
        <v>143</v>
      </c>
      <c r="AU100" s="19" t="s">
        <v>87</v>
      </c>
    </row>
    <row r="101" s="13" customFormat="1">
      <c r="B101" s="196"/>
      <c r="D101" s="186" t="s">
        <v>145</v>
      </c>
      <c r="E101" s="197" t="s">
        <v>3</v>
      </c>
      <c r="F101" s="198" t="s">
        <v>158</v>
      </c>
      <c r="H101" s="199">
        <v>2</v>
      </c>
      <c r="I101" s="200"/>
      <c r="L101" s="196"/>
      <c r="M101" s="201"/>
      <c r="N101" s="202"/>
      <c r="O101" s="202"/>
      <c r="P101" s="202"/>
      <c r="Q101" s="202"/>
      <c r="R101" s="202"/>
      <c r="S101" s="202"/>
      <c r="T101" s="203"/>
      <c r="AT101" s="197" t="s">
        <v>145</v>
      </c>
      <c r="AU101" s="197" t="s">
        <v>87</v>
      </c>
      <c r="AV101" s="13" t="s">
        <v>87</v>
      </c>
      <c r="AW101" s="13" t="s">
        <v>37</v>
      </c>
      <c r="AX101" s="13" t="s">
        <v>85</v>
      </c>
      <c r="AY101" s="197" t="s">
        <v>134</v>
      </c>
    </row>
    <row r="102" s="1" customFormat="1" ht="36" customHeight="1">
      <c r="B102" s="172"/>
      <c r="C102" s="173" t="s">
        <v>167</v>
      </c>
      <c r="D102" s="173" t="s">
        <v>136</v>
      </c>
      <c r="E102" s="174" t="s">
        <v>168</v>
      </c>
      <c r="F102" s="175" t="s">
        <v>169</v>
      </c>
      <c r="G102" s="176" t="s">
        <v>150</v>
      </c>
      <c r="H102" s="177">
        <v>5</v>
      </c>
      <c r="I102" s="178"/>
      <c r="J102" s="179">
        <f>ROUND(I102*H102,2)</f>
        <v>0</v>
      </c>
      <c r="K102" s="175" t="s">
        <v>140</v>
      </c>
      <c r="L102" s="38"/>
      <c r="M102" s="180" t="s">
        <v>3</v>
      </c>
      <c r="N102" s="181" t="s">
        <v>48</v>
      </c>
      <c r="O102" s="71"/>
      <c r="P102" s="182">
        <f>O102*H102</f>
        <v>0</v>
      </c>
      <c r="Q102" s="182">
        <v>5.0000000000000002E-05</v>
      </c>
      <c r="R102" s="182">
        <f>Q102*H102</f>
        <v>0.00025000000000000001</v>
      </c>
      <c r="S102" s="182">
        <v>0</v>
      </c>
      <c r="T102" s="183">
        <f>S102*H102</f>
        <v>0</v>
      </c>
      <c r="AR102" s="184" t="s">
        <v>141</v>
      </c>
      <c r="AT102" s="184" t="s">
        <v>136</v>
      </c>
      <c r="AU102" s="184" t="s">
        <v>87</v>
      </c>
      <c r="AY102" s="19" t="s">
        <v>134</v>
      </c>
      <c r="BE102" s="185">
        <f>IF(N102="základní",J102,0)</f>
        <v>0</v>
      </c>
      <c r="BF102" s="185">
        <f>IF(N102="snížená",J102,0)</f>
        <v>0</v>
      </c>
      <c r="BG102" s="185">
        <f>IF(N102="zákl. přenesená",J102,0)</f>
        <v>0</v>
      </c>
      <c r="BH102" s="185">
        <f>IF(N102="sníž. přenesená",J102,0)</f>
        <v>0</v>
      </c>
      <c r="BI102" s="185">
        <f>IF(N102="nulová",J102,0)</f>
        <v>0</v>
      </c>
      <c r="BJ102" s="19" t="s">
        <v>85</v>
      </c>
      <c r="BK102" s="185">
        <f>ROUND(I102*H102,2)</f>
        <v>0</v>
      </c>
      <c r="BL102" s="19" t="s">
        <v>141</v>
      </c>
      <c r="BM102" s="184" t="s">
        <v>170</v>
      </c>
    </row>
    <row r="103" s="1" customFormat="1">
      <c r="B103" s="38"/>
      <c r="D103" s="186" t="s">
        <v>143</v>
      </c>
      <c r="F103" s="187" t="s">
        <v>171</v>
      </c>
      <c r="I103" s="115"/>
      <c r="L103" s="38"/>
      <c r="M103" s="188"/>
      <c r="N103" s="71"/>
      <c r="O103" s="71"/>
      <c r="P103" s="71"/>
      <c r="Q103" s="71"/>
      <c r="R103" s="71"/>
      <c r="S103" s="71"/>
      <c r="T103" s="72"/>
      <c r="AT103" s="19" t="s">
        <v>143</v>
      </c>
      <c r="AU103" s="19" t="s">
        <v>87</v>
      </c>
    </row>
    <row r="104" s="13" customFormat="1">
      <c r="B104" s="196"/>
      <c r="D104" s="186" t="s">
        <v>145</v>
      </c>
      <c r="E104" s="197" t="s">
        <v>3</v>
      </c>
      <c r="F104" s="198" t="s">
        <v>153</v>
      </c>
      <c r="H104" s="199">
        <v>5</v>
      </c>
      <c r="I104" s="200"/>
      <c r="L104" s="196"/>
      <c r="M104" s="201"/>
      <c r="N104" s="202"/>
      <c r="O104" s="202"/>
      <c r="P104" s="202"/>
      <c r="Q104" s="202"/>
      <c r="R104" s="202"/>
      <c r="S104" s="202"/>
      <c r="T104" s="203"/>
      <c r="AT104" s="197" t="s">
        <v>145</v>
      </c>
      <c r="AU104" s="197" t="s">
        <v>87</v>
      </c>
      <c r="AV104" s="13" t="s">
        <v>87</v>
      </c>
      <c r="AW104" s="13" t="s">
        <v>37</v>
      </c>
      <c r="AX104" s="13" t="s">
        <v>85</v>
      </c>
      <c r="AY104" s="197" t="s">
        <v>134</v>
      </c>
    </row>
    <row r="105" s="1" customFormat="1" ht="36" customHeight="1">
      <c r="B105" s="172"/>
      <c r="C105" s="173" t="s">
        <v>172</v>
      </c>
      <c r="D105" s="173" t="s">
        <v>136</v>
      </c>
      <c r="E105" s="174" t="s">
        <v>173</v>
      </c>
      <c r="F105" s="175" t="s">
        <v>174</v>
      </c>
      <c r="G105" s="176" t="s">
        <v>150</v>
      </c>
      <c r="H105" s="177">
        <v>2</v>
      </c>
      <c r="I105" s="178"/>
      <c r="J105" s="179">
        <f>ROUND(I105*H105,2)</f>
        <v>0</v>
      </c>
      <c r="K105" s="175" t="s">
        <v>140</v>
      </c>
      <c r="L105" s="38"/>
      <c r="M105" s="180" t="s">
        <v>3</v>
      </c>
      <c r="N105" s="181" t="s">
        <v>48</v>
      </c>
      <c r="O105" s="71"/>
      <c r="P105" s="182">
        <f>O105*H105</f>
        <v>0</v>
      </c>
      <c r="Q105" s="182">
        <v>5.0000000000000002E-05</v>
      </c>
      <c r="R105" s="182">
        <f>Q105*H105</f>
        <v>0.00010000000000000001</v>
      </c>
      <c r="S105" s="182">
        <v>0</v>
      </c>
      <c r="T105" s="183">
        <f>S105*H105</f>
        <v>0</v>
      </c>
      <c r="AR105" s="184" t="s">
        <v>141</v>
      </c>
      <c r="AT105" s="184" t="s">
        <v>136</v>
      </c>
      <c r="AU105" s="184" t="s">
        <v>87</v>
      </c>
      <c r="AY105" s="19" t="s">
        <v>134</v>
      </c>
      <c r="BE105" s="185">
        <f>IF(N105="základní",J105,0)</f>
        <v>0</v>
      </c>
      <c r="BF105" s="185">
        <f>IF(N105="snížená",J105,0)</f>
        <v>0</v>
      </c>
      <c r="BG105" s="185">
        <f>IF(N105="zákl. přenesená",J105,0)</f>
        <v>0</v>
      </c>
      <c r="BH105" s="185">
        <f>IF(N105="sníž. přenesená",J105,0)</f>
        <v>0</v>
      </c>
      <c r="BI105" s="185">
        <f>IF(N105="nulová",J105,0)</f>
        <v>0</v>
      </c>
      <c r="BJ105" s="19" t="s">
        <v>85</v>
      </c>
      <c r="BK105" s="185">
        <f>ROUND(I105*H105,2)</f>
        <v>0</v>
      </c>
      <c r="BL105" s="19" t="s">
        <v>141</v>
      </c>
      <c r="BM105" s="184" t="s">
        <v>175</v>
      </c>
    </row>
    <row r="106" s="1" customFormat="1">
      <c r="B106" s="38"/>
      <c r="D106" s="186" t="s">
        <v>143</v>
      </c>
      <c r="F106" s="187" t="s">
        <v>171</v>
      </c>
      <c r="I106" s="115"/>
      <c r="L106" s="38"/>
      <c r="M106" s="188"/>
      <c r="N106" s="71"/>
      <c r="O106" s="71"/>
      <c r="P106" s="71"/>
      <c r="Q106" s="71"/>
      <c r="R106" s="71"/>
      <c r="S106" s="71"/>
      <c r="T106" s="72"/>
      <c r="AT106" s="19" t="s">
        <v>143</v>
      </c>
      <c r="AU106" s="19" t="s">
        <v>87</v>
      </c>
    </row>
    <row r="107" s="13" customFormat="1">
      <c r="B107" s="196"/>
      <c r="D107" s="186" t="s">
        <v>145</v>
      </c>
      <c r="E107" s="197" t="s">
        <v>3</v>
      </c>
      <c r="F107" s="198" t="s">
        <v>158</v>
      </c>
      <c r="H107" s="199">
        <v>2</v>
      </c>
      <c r="I107" s="200"/>
      <c r="L107" s="196"/>
      <c r="M107" s="201"/>
      <c r="N107" s="202"/>
      <c r="O107" s="202"/>
      <c r="P107" s="202"/>
      <c r="Q107" s="202"/>
      <c r="R107" s="202"/>
      <c r="S107" s="202"/>
      <c r="T107" s="203"/>
      <c r="AT107" s="197" t="s">
        <v>145</v>
      </c>
      <c r="AU107" s="197" t="s">
        <v>87</v>
      </c>
      <c r="AV107" s="13" t="s">
        <v>87</v>
      </c>
      <c r="AW107" s="13" t="s">
        <v>37</v>
      </c>
      <c r="AX107" s="13" t="s">
        <v>85</v>
      </c>
      <c r="AY107" s="197" t="s">
        <v>134</v>
      </c>
    </row>
    <row r="108" s="1" customFormat="1" ht="36" customHeight="1">
      <c r="B108" s="172"/>
      <c r="C108" s="173" t="s">
        <v>176</v>
      </c>
      <c r="D108" s="173" t="s">
        <v>136</v>
      </c>
      <c r="E108" s="174" t="s">
        <v>177</v>
      </c>
      <c r="F108" s="175" t="s">
        <v>178</v>
      </c>
      <c r="G108" s="176" t="s">
        <v>150</v>
      </c>
      <c r="H108" s="177">
        <v>3</v>
      </c>
      <c r="I108" s="178"/>
      <c r="J108" s="179">
        <f>ROUND(I108*H108,2)</f>
        <v>0</v>
      </c>
      <c r="K108" s="175" t="s">
        <v>140</v>
      </c>
      <c r="L108" s="38"/>
      <c r="M108" s="180" t="s">
        <v>3</v>
      </c>
      <c r="N108" s="181" t="s">
        <v>48</v>
      </c>
      <c r="O108" s="71"/>
      <c r="P108" s="182">
        <f>O108*H108</f>
        <v>0</v>
      </c>
      <c r="Q108" s="182">
        <v>9.0000000000000006E-05</v>
      </c>
      <c r="R108" s="182">
        <f>Q108*H108</f>
        <v>0.00027</v>
      </c>
      <c r="S108" s="182">
        <v>0</v>
      </c>
      <c r="T108" s="183">
        <f>S108*H108</f>
        <v>0</v>
      </c>
      <c r="AR108" s="184" t="s">
        <v>141</v>
      </c>
      <c r="AT108" s="184" t="s">
        <v>136</v>
      </c>
      <c r="AU108" s="184" t="s">
        <v>87</v>
      </c>
      <c r="AY108" s="19" t="s">
        <v>134</v>
      </c>
      <c r="BE108" s="185">
        <f>IF(N108="základní",J108,0)</f>
        <v>0</v>
      </c>
      <c r="BF108" s="185">
        <f>IF(N108="snížená",J108,0)</f>
        <v>0</v>
      </c>
      <c r="BG108" s="185">
        <f>IF(N108="zákl. přenesená",J108,0)</f>
        <v>0</v>
      </c>
      <c r="BH108" s="185">
        <f>IF(N108="sníž. přenesená",J108,0)</f>
        <v>0</v>
      </c>
      <c r="BI108" s="185">
        <f>IF(N108="nulová",J108,0)</f>
        <v>0</v>
      </c>
      <c r="BJ108" s="19" t="s">
        <v>85</v>
      </c>
      <c r="BK108" s="185">
        <f>ROUND(I108*H108,2)</f>
        <v>0</v>
      </c>
      <c r="BL108" s="19" t="s">
        <v>141</v>
      </c>
      <c r="BM108" s="184" t="s">
        <v>179</v>
      </c>
    </row>
    <row r="109" s="1" customFormat="1">
      <c r="B109" s="38"/>
      <c r="D109" s="186" t="s">
        <v>143</v>
      </c>
      <c r="F109" s="187" t="s">
        <v>171</v>
      </c>
      <c r="I109" s="115"/>
      <c r="L109" s="38"/>
      <c r="M109" s="188"/>
      <c r="N109" s="71"/>
      <c r="O109" s="71"/>
      <c r="P109" s="71"/>
      <c r="Q109" s="71"/>
      <c r="R109" s="71"/>
      <c r="S109" s="71"/>
      <c r="T109" s="72"/>
      <c r="AT109" s="19" t="s">
        <v>143</v>
      </c>
      <c r="AU109" s="19" t="s">
        <v>87</v>
      </c>
    </row>
    <row r="110" s="13" customFormat="1">
      <c r="B110" s="196"/>
      <c r="D110" s="186" t="s">
        <v>145</v>
      </c>
      <c r="E110" s="197" t="s">
        <v>3</v>
      </c>
      <c r="F110" s="198" t="s">
        <v>162</v>
      </c>
      <c r="H110" s="199">
        <v>3</v>
      </c>
      <c r="I110" s="200"/>
      <c r="L110" s="196"/>
      <c r="M110" s="201"/>
      <c r="N110" s="202"/>
      <c r="O110" s="202"/>
      <c r="P110" s="202"/>
      <c r="Q110" s="202"/>
      <c r="R110" s="202"/>
      <c r="S110" s="202"/>
      <c r="T110" s="203"/>
      <c r="AT110" s="197" t="s">
        <v>145</v>
      </c>
      <c r="AU110" s="197" t="s">
        <v>87</v>
      </c>
      <c r="AV110" s="13" t="s">
        <v>87</v>
      </c>
      <c r="AW110" s="13" t="s">
        <v>37</v>
      </c>
      <c r="AX110" s="13" t="s">
        <v>85</v>
      </c>
      <c r="AY110" s="197" t="s">
        <v>134</v>
      </c>
    </row>
    <row r="111" s="1" customFormat="1" ht="36" customHeight="1">
      <c r="B111" s="172"/>
      <c r="C111" s="173" t="s">
        <v>180</v>
      </c>
      <c r="D111" s="173" t="s">
        <v>136</v>
      </c>
      <c r="E111" s="174" t="s">
        <v>181</v>
      </c>
      <c r="F111" s="175" t="s">
        <v>182</v>
      </c>
      <c r="G111" s="176" t="s">
        <v>150</v>
      </c>
      <c r="H111" s="177">
        <v>2</v>
      </c>
      <c r="I111" s="178"/>
      <c r="J111" s="179">
        <f>ROUND(I111*H111,2)</f>
        <v>0</v>
      </c>
      <c r="K111" s="175" t="s">
        <v>140</v>
      </c>
      <c r="L111" s="38"/>
      <c r="M111" s="180" t="s">
        <v>3</v>
      </c>
      <c r="N111" s="181" t="s">
        <v>48</v>
      </c>
      <c r="O111" s="71"/>
      <c r="P111" s="182">
        <f>O111*H111</f>
        <v>0</v>
      </c>
      <c r="Q111" s="182">
        <v>9.0000000000000006E-05</v>
      </c>
      <c r="R111" s="182">
        <f>Q111*H111</f>
        <v>0.00018000000000000001</v>
      </c>
      <c r="S111" s="182">
        <v>0</v>
      </c>
      <c r="T111" s="183">
        <f>S111*H111</f>
        <v>0</v>
      </c>
      <c r="AR111" s="184" t="s">
        <v>141</v>
      </c>
      <c r="AT111" s="184" t="s">
        <v>136</v>
      </c>
      <c r="AU111" s="184" t="s">
        <v>87</v>
      </c>
      <c r="AY111" s="19" t="s">
        <v>134</v>
      </c>
      <c r="BE111" s="185">
        <f>IF(N111="základní",J111,0)</f>
        <v>0</v>
      </c>
      <c r="BF111" s="185">
        <f>IF(N111="snížená",J111,0)</f>
        <v>0</v>
      </c>
      <c r="BG111" s="185">
        <f>IF(N111="zákl. přenesená",J111,0)</f>
        <v>0</v>
      </c>
      <c r="BH111" s="185">
        <f>IF(N111="sníž. přenesená",J111,0)</f>
        <v>0</v>
      </c>
      <c r="BI111" s="185">
        <f>IF(N111="nulová",J111,0)</f>
        <v>0</v>
      </c>
      <c r="BJ111" s="19" t="s">
        <v>85</v>
      </c>
      <c r="BK111" s="185">
        <f>ROUND(I111*H111,2)</f>
        <v>0</v>
      </c>
      <c r="BL111" s="19" t="s">
        <v>141</v>
      </c>
      <c r="BM111" s="184" t="s">
        <v>183</v>
      </c>
    </row>
    <row r="112" s="1" customFormat="1">
      <c r="B112" s="38"/>
      <c r="D112" s="186" t="s">
        <v>143</v>
      </c>
      <c r="F112" s="187" t="s">
        <v>171</v>
      </c>
      <c r="I112" s="115"/>
      <c r="L112" s="38"/>
      <c r="M112" s="188"/>
      <c r="N112" s="71"/>
      <c r="O112" s="71"/>
      <c r="P112" s="71"/>
      <c r="Q112" s="71"/>
      <c r="R112" s="71"/>
      <c r="S112" s="71"/>
      <c r="T112" s="72"/>
      <c r="AT112" s="19" t="s">
        <v>143</v>
      </c>
      <c r="AU112" s="19" t="s">
        <v>87</v>
      </c>
    </row>
    <row r="113" s="13" customFormat="1">
      <c r="B113" s="196"/>
      <c r="D113" s="186" t="s">
        <v>145</v>
      </c>
      <c r="E113" s="197" t="s">
        <v>3</v>
      </c>
      <c r="F113" s="198" t="s">
        <v>158</v>
      </c>
      <c r="H113" s="199">
        <v>2</v>
      </c>
      <c r="I113" s="200"/>
      <c r="L113" s="196"/>
      <c r="M113" s="201"/>
      <c r="N113" s="202"/>
      <c r="O113" s="202"/>
      <c r="P113" s="202"/>
      <c r="Q113" s="202"/>
      <c r="R113" s="202"/>
      <c r="S113" s="202"/>
      <c r="T113" s="203"/>
      <c r="AT113" s="197" t="s">
        <v>145</v>
      </c>
      <c r="AU113" s="197" t="s">
        <v>87</v>
      </c>
      <c r="AV113" s="13" t="s">
        <v>87</v>
      </c>
      <c r="AW113" s="13" t="s">
        <v>37</v>
      </c>
      <c r="AX113" s="13" t="s">
        <v>85</v>
      </c>
      <c r="AY113" s="197" t="s">
        <v>134</v>
      </c>
    </row>
    <row r="114" s="1" customFormat="1" ht="60" customHeight="1">
      <c r="B114" s="172"/>
      <c r="C114" s="173" t="s">
        <v>184</v>
      </c>
      <c r="D114" s="173" t="s">
        <v>136</v>
      </c>
      <c r="E114" s="174" t="s">
        <v>185</v>
      </c>
      <c r="F114" s="175" t="s">
        <v>186</v>
      </c>
      <c r="G114" s="176" t="s">
        <v>139</v>
      </c>
      <c r="H114" s="177">
        <v>174.55600000000001</v>
      </c>
      <c r="I114" s="178"/>
      <c r="J114" s="179">
        <f>ROUND(I114*H114,2)</f>
        <v>0</v>
      </c>
      <c r="K114" s="175" t="s">
        <v>140</v>
      </c>
      <c r="L114" s="38"/>
      <c r="M114" s="180" t="s">
        <v>3</v>
      </c>
      <c r="N114" s="181" t="s">
        <v>48</v>
      </c>
      <c r="O114" s="71"/>
      <c r="P114" s="182">
        <f>O114*H114</f>
        <v>0</v>
      </c>
      <c r="Q114" s="182">
        <v>0</v>
      </c>
      <c r="R114" s="182">
        <f>Q114*H114</f>
        <v>0</v>
      </c>
      <c r="S114" s="182">
        <v>0.44</v>
      </c>
      <c r="T114" s="183">
        <f>S114*H114</f>
        <v>76.804640000000006</v>
      </c>
      <c r="AR114" s="184" t="s">
        <v>141</v>
      </c>
      <c r="AT114" s="184" t="s">
        <v>136</v>
      </c>
      <c r="AU114" s="184" t="s">
        <v>87</v>
      </c>
      <c r="AY114" s="19" t="s">
        <v>134</v>
      </c>
      <c r="BE114" s="185">
        <f>IF(N114="základní",J114,0)</f>
        <v>0</v>
      </c>
      <c r="BF114" s="185">
        <f>IF(N114="snížená",J114,0)</f>
        <v>0</v>
      </c>
      <c r="BG114" s="185">
        <f>IF(N114="zákl. přenesená",J114,0)</f>
        <v>0</v>
      </c>
      <c r="BH114" s="185">
        <f>IF(N114="sníž. přenesená",J114,0)</f>
        <v>0</v>
      </c>
      <c r="BI114" s="185">
        <f>IF(N114="nulová",J114,0)</f>
        <v>0</v>
      </c>
      <c r="BJ114" s="19" t="s">
        <v>85</v>
      </c>
      <c r="BK114" s="185">
        <f>ROUND(I114*H114,2)</f>
        <v>0</v>
      </c>
      <c r="BL114" s="19" t="s">
        <v>141</v>
      </c>
      <c r="BM114" s="184" t="s">
        <v>187</v>
      </c>
    </row>
    <row r="115" s="1" customFormat="1">
      <c r="B115" s="38"/>
      <c r="D115" s="186" t="s">
        <v>143</v>
      </c>
      <c r="F115" s="187" t="s">
        <v>188</v>
      </c>
      <c r="I115" s="115"/>
      <c r="L115" s="38"/>
      <c r="M115" s="188"/>
      <c r="N115" s="71"/>
      <c r="O115" s="71"/>
      <c r="P115" s="71"/>
      <c r="Q115" s="71"/>
      <c r="R115" s="71"/>
      <c r="S115" s="71"/>
      <c r="T115" s="72"/>
      <c r="AT115" s="19" t="s">
        <v>143</v>
      </c>
      <c r="AU115" s="19" t="s">
        <v>87</v>
      </c>
    </row>
    <row r="116" s="12" customFormat="1">
      <c r="B116" s="189"/>
      <c r="D116" s="186" t="s">
        <v>145</v>
      </c>
      <c r="E116" s="190" t="s">
        <v>3</v>
      </c>
      <c r="F116" s="191" t="s">
        <v>189</v>
      </c>
      <c r="H116" s="190" t="s">
        <v>3</v>
      </c>
      <c r="I116" s="192"/>
      <c r="L116" s="189"/>
      <c r="M116" s="193"/>
      <c r="N116" s="194"/>
      <c r="O116" s="194"/>
      <c r="P116" s="194"/>
      <c r="Q116" s="194"/>
      <c r="R116" s="194"/>
      <c r="S116" s="194"/>
      <c r="T116" s="195"/>
      <c r="AT116" s="190" t="s">
        <v>145</v>
      </c>
      <c r="AU116" s="190" t="s">
        <v>87</v>
      </c>
      <c r="AV116" s="12" t="s">
        <v>85</v>
      </c>
      <c r="AW116" s="12" t="s">
        <v>37</v>
      </c>
      <c r="AX116" s="12" t="s">
        <v>77</v>
      </c>
      <c r="AY116" s="190" t="s">
        <v>134</v>
      </c>
    </row>
    <row r="117" s="13" customFormat="1">
      <c r="B117" s="196"/>
      <c r="D117" s="186" t="s">
        <v>145</v>
      </c>
      <c r="E117" s="197" t="s">
        <v>3</v>
      </c>
      <c r="F117" s="198" t="s">
        <v>190</v>
      </c>
      <c r="H117" s="199">
        <v>42.100000000000001</v>
      </c>
      <c r="I117" s="200"/>
      <c r="L117" s="196"/>
      <c r="M117" s="201"/>
      <c r="N117" s="202"/>
      <c r="O117" s="202"/>
      <c r="P117" s="202"/>
      <c r="Q117" s="202"/>
      <c r="R117" s="202"/>
      <c r="S117" s="202"/>
      <c r="T117" s="203"/>
      <c r="AT117" s="197" t="s">
        <v>145</v>
      </c>
      <c r="AU117" s="197" t="s">
        <v>87</v>
      </c>
      <c r="AV117" s="13" t="s">
        <v>87</v>
      </c>
      <c r="AW117" s="13" t="s">
        <v>37</v>
      </c>
      <c r="AX117" s="13" t="s">
        <v>77</v>
      </c>
      <c r="AY117" s="197" t="s">
        <v>134</v>
      </c>
    </row>
    <row r="118" s="13" customFormat="1">
      <c r="B118" s="196"/>
      <c r="D118" s="186" t="s">
        <v>145</v>
      </c>
      <c r="E118" s="197" t="s">
        <v>3</v>
      </c>
      <c r="F118" s="198" t="s">
        <v>191</v>
      </c>
      <c r="H118" s="199">
        <v>132.45599999999999</v>
      </c>
      <c r="I118" s="200"/>
      <c r="L118" s="196"/>
      <c r="M118" s="201"/>
      <c r="N118" s="202"/>
      <c r="O118" s="202"/>
      <c r="P118" s="202"/>
      <c r="Q118" s="202"/>
      <c r="R118" s="202"/>
      <c r="S118" s="202"/>
      <c r="T118" s="203"/>
      <c r="AT118" s="197" t="s">
        <v>145</v>
      </c>
      <c r="AU118" s="197" t="s">
        <v>87</v>
      </c>
      <c r="AV118" s="13" t="s">
        <v>87</v>
      </c>
      <c r="AW118" s="13" t="s">
        <v>37</v>
      </c>
      <c r="AX118" s="13" t="s">
        <v>77</v>
      </c>
      <c r="AY118" s="197" t="s">
        <v>134</v>
      </c>
    </row>
    <row r="119" s="14" customFormat="1">
      <c r="B119" s="204"/>
      <c r="D119" s="186" t="s">
        <v>145</v>
      </c>
      <c r="E119" s="205" t="s">
        <v>3</v>
      </c>
      <c r="F119" s="206" t="s">
        <v>192</v>
      </c>
      <c r="H119" s="207">
        <v>174.55600000000001</v>
      </c>
      <c r="I119" s="208"/>
      <c r="L119" s="204"/>
      <c r="M119" s="209"/>
      <c r="N119" s="210"/>
      <c r="O119" s="210"/>
      <c r="P119" s="210"/>
      <c r="Q119" s="210"/>
      <c r="R119" s="210"/>
      <c r="S119" s="210"/>
      <c r="T119" s="211"/>
      <c r="AT119" s="205" t="s">
        <v>145</v>
      </c>
      <c r="AU119" s="205" t="s">
        <v>87</v>
      </c>
      <c r="AV119" s="14" t="s">
        <v>141</v>
      </c>
      <c r="AW119" s="14" t="s">
        <v>37</v>
      </c>
      <c r="AX119" s="14" t="s">
        <v>85</v>
      </c>
      <c r="AY119" s="205" t="s">
        <v>134</v>
      </c>
    </row>
    <row r="120" s="1" customFormat="1" ht="60" customHeight="1">
      <c r="B120" s="172"/>
      <c r="C120" s="173" t="s">
        <v>193</v>
      </c>
      <c r="D120" s="173" t="s">
        <v>136</v>
      </c>
      <c r="E120" s="174" t="s">
        <v>194</v>
      </c>
      <c r="F120" s="175" t="s">
        <v>195</v>
      </c>
      <c r="G120" s="176" t="s">
        <v>139</v>
      </c>
      <c r="H120" s="177">
        <v>96.010999999999996</v>
      </c>
      <c r="I120" s="178"/>
      <c r="J120" s="179">
        <f>ROUND(I120*H120,2)</f>
        <v>0</v>
      </c>
      <c r="K120" s="175" t="s">
        <v>140</v>
      </c>
      <c r="L120" s="38"/>
      <c r="M120" s="180" t="s">
        <v>3</v>
      </c>
      <c r="N120" s="181" t="s">
        <v>48</v>
      </c>
      <c r="O120" s="71"/>
      <c r="P120" s="182">
        <f>O120*H120</f>
        <v>0</v>
      </c>
      <c r="Q120" s="182">
        <v>0</v>
      </c>
      <c r="R120" s="182">
        <f>Q120*H120</f>
        <v>0</v>
      </c>
      <c r="S120" s="182">
        <v>0.316</v>
      </c>
      <c r="T120" s="183">
        <f>S120*H120</f>
        <v>30.339475999999998</v>
      </c>
      <c r="AR120" s="184" t="s">
        <v>141</v>
      </c>
      <c r="AT120" s="184" t="s">
        <v>136</v>
      </c>
      <c r="AU120" s="184" t="s">
        <v>87</v>
      </c>
      <c r="AY120" s="19" t="s">
        <v>134</v>
      </c>
      <c r="BE120" s="185">
        <f>IF(N120="základní",J120,0)</f>
        <v>0</v>
      </c>
      <c r="BF120" s="185">
        <f>IF(N120="snížená",J120,0)</f>
        <v>0</v>
      </c>
      <c r="BG120" s="185">
        <f>IF(N120="zákl. přenesená",J120,0)</f>
        <v>0</v>
      </c>
      <c r="BH120" s="185">
        <f>IF(N120="sníž. přenesená",J120,0)</f>
        <v>0</v>
      </c>
      <c r="BI120" s="185">
        <f>IF(N120="nulová",J120,0)</f>
        <v>0</v>
      </c>
      <c r="BJ120" s="19" t="s">
        <v>85</v>
      </c>
      <c r="BK120" s="185">
        <f>ROUND(I120*H120,2)</f>
        <v>0</v>
      </c>
      <c r="BL120" s="19" t="s">
        <v>141</v>
      </c>
      <c r="BM120" s="184" t="s">
        <v>196</v>
      </c>
    </row>
    <row r="121" s="1" customFormat="1">
      <c r="B121" s="38"/>
      <c r="D121" s="186" t="s">
        <v>143</v>
      </c>
      <c r="F121" s="187" t="s">
        <v>188</v>
      </c>
      <c r="I121" s="115"/>
      <c r="L121" s="38"/>
      <c r="M121" s="188"/>
      <c r="N121" s="71"/>
      <c r="O121" s="71"/>
      <c r="P121" s="71"/>
      <c r="Q121" s="71"/>
      <c r="R121" s="71"/>
      <c r="S121" s="71"/>
      <c r="T121" s="72"/>
      <c r="AT121" s="19" t="s">
        <v>143</v>
      </c>
      <c r="AU121" s="19" t="s">
        <v>87</v>
      </c>
    </row>
    <row r="122" s="12" customFormat="1">
      <c r="B122" s="189"/>
      <c r="D122" s="186" t="s">
        <v>145</v>
      </c>
      <c r="E122" s="190" t="s">
        <v>3</v>
      </c>
      <c r="F122" s="191" t="s">
        <v>189</v>
      </c>
      <c r="H122" s="190" t="s">
        <v>3</v>
      </c>
      <c r="I122" s="192"/>
      <c r="L122" s="189"/>
      <c r="M122" s="193"/>
      <c r="N122" s="194"/>
      <c r="O122" s="194"/>
      <c r="P122" s="194"/>
      <c r="Q122" s="194"/>
      <c r="R122" s="194"/>
      <c r="S122" s="194"/>
      <c r="T122" s="195"/>
      <c r="AT122" s="190" t="s">
        <v>145</v>
      </c>
      <c r="AU122" s="190" t="s">
        <v>87</v>
      </c>
      <c r="AV122" s="12" t="s">
        <v>85</v>
      </c>
      <c r="AW122" s="12" t="s">
        <v>37</v>
      </c>
      <c r="AX122" s="12" t="s">
        <v>77</v>
      </c>
      <c r="AY122" s="190" t="s">
        <v>134</v>
      </c>
    </row>
    <row r="123" s="13" customFormat="1">
      <c r="B123" s="196"/>
      <c r="D123" s="186" t="s">
        <v>145</v>
      </c>
      <c r="E123" s="197" t="s">
        <v>3</v>
      </c>
      <c r="F123" s="198" t="s">
        <v>197</v>
      </c>
      <c r="H123" s="199">
        <v>42.100000000000001</v>
      </c>
      <c r="I123" s="200"/>
      <c r="L123" s="196"/>
      <c r="M123" s="201"/>
      <c r="N123" s="202"/>
      <c r="O123" s="202"/>
      <c r="P123" s="202"/>
      <c r="Q123" s="202"/>
      <c r="R123" s="202"/>
      <c r="S123" s="202"/>
      <c r="T123" s="203"/>
      <c r="AT123" s="197" t="s">
        <v>145</v>
      </c>
      <c r="AU123" s="197" t="s">
        <v>87</v>
      </c>
      <c r="AV123" s="13" t="s">
        <v>87</v>
      </c>
      <c r="AW123" s="13" t="s">
        <v>37</v>
      </c>
      <c r="AX123" s="13" t="s">
        <v>77</v>
      </c>
      <c r="AY123" s="197" t="s">
        <v>134</v>
      </c>
    </row>
    <row r="124" s="13" customFormat="1">
      <c r="B124" s="196"/>
      <c r="D124" s="186" t="s">
        <v>145</v>
      </c>
      <c r="E124" s="197" t="s">
        <v>3</v>
      </c>
      <c r="F124" s="198" t="s">
        <v>198</v>
      </c>
      <c r="H124" s="199">
        <v>53.911000000000001</v>
      </c>
      <c r="I124" s="200"/>
      <c r="L124" s="196"/>
      <c r="M124" s="201"/>
      <c r="N124" s="202"/>
      <c r="O124" s="202"/>
      <c r="P124" s="202"/>
      <c r="Q124" s="202"/>
      <c r="R124" s="202"/>
      <c r="S124" s="202"/>
      <c r="T124" s="203"/>
      <c r="AT124" s="197" t="s">
        <v>145</v>
      </c>
      <c r="AU124" s="197" t="s">
        <v>87</v>
      </c>
      <c r="AV124" s="13" t="s">
        <v>87</v>
      </c>
      <c r="AW124" s="13" t="s">
        <v>37</v>
      </c>
      <c r="AX124" s="13" t="s">
        <v>77</v>
      </c>
      <c r="AY124" s="197" t="s">
        <v>134</v>
      </c>
    </row>
    <row r="125" s="14" customFormat="1">
      <c r="B125" s="204"/>
      <c r="D125" s="186" t="s">
        <v>145</v>
      </c>
      <c r="E125" s="205" t="s">
        <v>3</v>
      </c>
      <c r="F125" s="206" t="s">
        <v>192</v>
      </c>
      <c r="H125" s="207">
        <v>96.010999999999996</v>
      </c>
      <c r="I125" s="208"/>
      <c r="L125" s="204"/>
      <c r="M125" s="209"/>
      <c r="N125" s="210"/>
      <c r="O125" s="210"/>
      <c r="P125" s="210"/>
      <c r="Q125" s="210"/>
      <c r="R125" s="210"/>
      <c r="S125" s="210"/>
      <c r="T125" s="211"/>
      <c r="AT125" s="205" t="s">
        <v>145</v>
      </c>
      <c r="AU125" s="205" t="s">
        <v>87</v>
      </c>
      <c r="AV125" s="14" t="s">
        <v>141</v>
      </c>
      <c r="AW125" s="14" t="s">
        <v>37</v>
      </c>
      <c r="AX125" s="14" t="s">
        <v>85</v>
      </c>
      <c r="AY125" s="205" t="s">
        <v>134</v>
      </c>
    </row>
    <row r="126" s="1" customFormat="1" ht="60" customHeight="1">
      <c r="B126" s="172"/>
      <c r="C126" s="173" t="s">
        <v>199</v>
      </c>
      <c r="D126" s="173" t="s">
        <v>136</v>
      </c>
      <c r="E126" s="174" t="s">
        <v>200</v>
      </c>
      <c r="F126" s="175" t="s">
        <v>201</v>
      </c>
      <c r="G126" s="176" t="s">
        <v>139</v>
      </c>
      <c r="H126" s="177">
        <v>53.911000000000001</v>
      </c>
      <c r="I126" s="178"/>
      <c r="J126" s="179">
        <f>ROUND(I126*H126,2)</f>
        <v>0</v>
      </c>
      <c r="K126" s="175" t="s">
        <v>140</v>
      </c>
      <c r="L126" s="38"/>
      <c r="M126" s="180" t="s">
        <v>3</v>
      </c>
      <c r="N126" s="181" t="s">
        <v>48</v>
      </c>
      <c r="O126" s="71"/>
      <c r="P126" s="182">
        <f>O126*H126</f>
        <v>0</v>
      </c>
      <c r="Q126" s="182">
        <v>0</v>
      </c>
      <c r="R126" s="182">
        <f>Q126*H126</f>
        <v>0</v>
      </c>
      <c r="S126" s="182">
        <v>0.32500000000000001</v>
      </c>
      <c r="T126" s="183">
        <f>S126*H126</f>
        <v>17.521075</v>
      </c>
      <c r="AR126" s="184" t="s">
        <v>141</v>
      </c>
      <c r="AT126" s="184" t="s">
        <v>136</v>
      </c>
      <c r="AU126" s="184" t="s">
        <v>87</v>
      </c>
      <c r="AY126" s="19" t="s">
        <v>134</v>
      </c>
      <c r="BE126" s="185">
        <f>IF(N126="základní",J126,0)</f>
        <v>0</v>
      </c>
      <c r="BF126" s="185">
        <f>IF(N126="snížená",J126,0)</f>
        <v>0</v>
      </c>
      <c r="BG126" s="185">
        <f>IF(N126="zákl. přenesená",J126,0)</f>
        <v>0</v>
      </c>
      <c r="BH126" s="185">
        <f>IF(N126="sníž. přenesená",J126,0)</f>
        <v>0</v>
      </c>
      <c r="BI126" s="185">
        <f>IF(N126="nulová",J126,0)</f>
        <v>0</v>
      </c>
      <c r="BJ126" s="19" t="s">
        <v>85</v>
      </c>
      <c r="BK126" s="185">
        <f>ROUND(I126*H126,2)</f>
        <v>0</v>
      </c>
      <c r="BL126" s="19" t="s">
        <v>141</v>
      </c>
      <c r="BM126" s="184" t="s">
        <v>202</v>
      </c>
    </row>
    <row r="127" s="1" customFormat="1">
      <c r="B127" s="38"/>
      <c r="D127" s="186" t="s">
        <v>143</v>
      </c>
      <c r="F127" s="187" t="s">
        <v>188</v>
      </c>
      <c r="I127" s="115"/>
      <c r="L127" s="38"/>
      <c r="M127" s="188"/>
      <c r="N127" s="71"/>
      <c r="O127" s="71"/>
      <c r="P127" s="71"/>
      <c r="Q127" s="71"/>
      <c r="R127" s="71"/>
      <c r="S127" s="71"/>
      <c r="T127" s="72"/>
      <c r="AT127" s="19" t="s">
        <v>143</v>
      </c>
      <c r="AU127" s="19" t="s">
        <v>87</v>
      </c>
    </row>
    <row r="128" s="12" customFormat="1">
      <c r="B128" s="189"/>
      <c r="D128" s="186" t="s">
        <v>145</v>
      </c>
      <c r="E128" s="190" t="s">
        <v>3</v>
      </c>
      <c r="F128" s="191" t="s">
        <v>203</v>
      </c>
      <c r="H128" s="190" t="s">
        <v>3</v>
      </c>
      <c r="I128" s="192"/>
      <c r="L128" s="189"/>
      <c r="M128" s="193"/>
      <c r="N128" s="194"/>
      <c r="O128" s="194"/>
      <c r="P128" s="194"/>
      <c r="Q128" s="194"/>
      <c r="R128" s="194"/>
      <c r="S128" s="194"/>
      <c r="T128" s="195"/>
      <c r="AT128" s="190" t="s">
        <v>145</v>
      </c>
      <c r="AU128" s="190" t="s">
        <v>87</v>
      </c>
      <c r="AV128" s="12" t="s">
        <v>85</v>
      </c>
      <c r="AW128" s="12" t="s">
        <v>37</v>
      </c>
      <c r="AX128" s="12" t="s">
        <v>77</v>
      </c>
      <c r="AY128" s="190" t="s">
        <v>134</v>
      </c>
    </row>
    <row r="129" s="13" customFormat="1">
      <c r="B129" s="196"/>
      <c r="D129" s="186" t="s">
        <v>145</v>
      </c>
      <c r="E129" s="197" t="s">
        <v>3</v>
      </c>
      <c r="F129" s="198" t="s">
        <v>198</v>
      </c>
      <c r="H129" s="199">
        <v>53.911000000000001</v>
      </c>
      <c r="I129" s="200"/>
      <c r="L129" s="196"/>
      <c r="M129" s="201"/>
      <c r="N129" s="202"/>
      <c r="O129" s="202"/>
      <c r="P129" s="202"/>
      <c r="Q129" s="202"/>
      <c r="R129" s="202"/>
      <c r="S129" s="202"/>
      <c r="T129" s="203"/>
      <c r="AT129" s="197" t="s">
        <v>145</v>
      </c>
      <c r="AU129" s="197" t="s">
        <v>87</v>
      </c>
      <c r="AV129" s="13" t="s">
        <v>87</v>
      </c>
      <c r="AW129" s="13" t="s">
        <v>37</v>
      </c>
      <c r="AX129" s="13" t="s">
        <v>85</v>
      </c>
      <c r="AY129" s="197" t="s">
        <v>134</v>
      </c>
    </row>
    <row r="130" s="1" customFormat="1" ht="60" customHeight="1">
      <c r="B130" s="172"/>
      <c r="C130" s="173" t="s">
        <v>204</v>
      </c>
      <c r="D130" s="173" t="s">
        <v>136</v>
      </c>
      <c r="E130" s="174" t="s">
        <v>205</v>
      </c>
      <c r="F130" s="175" t="s">
        <v>206</v>
      </c>
      <c r="G130" s="176" t="s">
        <v>139</v>
      </c>
      <c r="H130" s="177">
        <v>24.850000000000001</v>
      </c>
      <c r="I130" s="178"/>
      <c r="J130" s="179">
        <f>ROUND(I130*H130,2)</f>
        <v>0</v>
      </c>
      <c r="K130" s="175" t="s">
        <v>140</v>
      </c>
      <c r="L130" s="38"/>
      <c r="M130" s="180" t="s">
        <v>3</v>
      </c>
      <c r="N130" s="181" t="s">
        <v>48</v>
      </c>
      <c r="O130" s="71"/>
      <c r="P130" s="182">
        <f>O130*H130</f>
        <v>0</v>
      </c>
      <c r="Q130" s="182">
        <v>0</v>
      </c>
      <c r="R130" s="182">
        <f>Q130*H130</f>
        <v>0</v>
      </c>
      <c r="S130" s="182">
        <v>0.70899999999999996</v>
      </c>
      <c r="T130" s="183">
        <f>S130*H130</f>
        <v>17.618649999999999</v>
      </c>
      <c r="AR130" s="184" t="s">
        <v>141</v>
      </c>
      <c r="AT130" s="184" t="s">
        <v>136</v>
      </c>
      <c r="AU130" s="184" t="s">
        <v>87</v>
      </c>
      <c r="AY130" s="19" t="s">
        <v>134</v>
      </c>
      <c r="BE130" s="185">
        <f>IF(N130="základní",J130,0)</f>
        <v>0</v>
      </c>
      <c r="BF130" s="185">
        <f>IF(N130="snížená",J130,0)</f>
        <v>0</v>
      </c>
      <c r="BG130" s="185">
        <f>IF(N130="zákl. přenesená",J130,0)</f>
        <v>0</v>
      </c>
      <c r="BH130" s="185">
        <f>IF(N130="sníž. přenesená",J130,0)</f>
        <v>0</v>
      </c>
      <c r="BI130" s="185">
        <f>IF(N130="nulová",J130,0)</f>
        <v>0</v>
      </c>
      <c r="BJ130" s="19" t="s">
        <v>85</v>
      </c>
      <c r="BK130" s="185">
        <f>ROUND(I130*H130,2)</f>
        <v>0</v>
      </c>
      <c r="BL130" s="19" t="s">
        <v>141</v>
      </c>
      <c r="BM130" s="184" t="s">
        <v>207</v>
      </c>
    </row>
    <row r="131" s="1" customFormat="1">
      <c r="B131" s="38"/>
      <c r="D131" s="186" t="s">
        <v>143</v>
      </c>
      <c r="F131" s="187" t="s">
        <v>188</v>
      </c>
      <c r="I131" s="115"/>
      <c r="L131" s="38"/>
      <c r="M131" s="188"/>
      <c r="N131" s="71"/>
      <c r="O131" s="71"/>
      <c r="P131" s="71"/>
      <c r="Q131" s="71"/>
      <c r="R131" s="71"/>
      <c r="S131" s="71"/>
      <c r="T131" s="72"/>
      <c r="AT131" s="19" t="s">
        <v>143</v>
      </c>
      <c r="AU131" s="19" t="s">
        <v>87</v>
      </c>
    </row>
    <row r="132" s="12" customFormat="1">
      <c r="B132" s="189"/>
      <c r="D132" s="186" t="s">
        <v>145</v>
      </c>
      <c r="E132" s="190" t="s">
        <v>3</v>
      </c>
      <c r="F132" s="191" t="s">
        <v>189</v>
      </c>
      <c r="H132" s="190" t="s">
        <v>3</v>
      </c>
      <c r="I132" s="192"/>
      <c r="L132" s="189"/>
      <c r="M132" s="193"/>
      <c r="N132" s="194"/>
      <c r="O132" s="194"/>
      <c r="P132" s="194"/>
      <c r="Q132" s="194"/>
      <c r="R132" s="194"/>
      <c r="S132" s="194"/>
      <c r="T132" s="195"/>
      <c r="AT132" s="190" t="s">
        <v>145</v>
      </c>
      <c r="AU132" s="190" t="s">
        <v>87</v>
      </c>
      <c r="AV132" s="12" t="s">
        <v>85</v>
      </c>
      <c r="AW132" s="12" t="s">
        <v>37</v>
      </c>
      <c r="AX132" s="12" t="s">
        <v>77</v>
      </c>
      <c r="AY132" s="190" t="s">
        <v>134</v>
      </c>
    </row>
    <row r="133" s="13" customFormat="1">
      <c r="B133" s="196"/>
      <c r="D133" s="186" t="s">
        <v>145</v>
      </c>
      <c r="E133" s="197" t="s">
        <v>3</v>
      </c>
      <c r="F133" s="198" t="s">
        <v>208</v>
      </c>
      <c r="H133" s="199">
        <v>24.850000000000001</v>
      </c>
      <c r="I133" s="200"/>
      <c r="L133" s="196"/>
      <c r="M133" s="201"/>
      <c r="N133" s="202"/>
      <c r="O133" s="202"/>
      <c r="P133" s="202"/>
      <c r="Q133" s="202"/>
      <c r="R133" s="202"/>
      <c r="S133" s="202"/>
      <c r="T133" s="203"/>
      <c r="AT133" s="197" t="s">
        <v>145</v>
      </c>
      <c r="AU133" s="197" t="s">
        <v>87</v>
      </c>
      <c r="AV133" s="13" t="s">
        <v>87</v>
      </c>
      <c r="AW133" s="13" t="s">
        <v>37</v>
      </c>
      <c r="AX133" s="13" t="s">
        <v>85</v>
      </c>
      <c r="AY133" s="197" t="s">
        <v>134</v>
      </c>
    </row>
    <row r="134" s="1" customFormat="1" ht="48" customHeight="1">
      <c r="B134" s="172"/>
      <c r="C134" s="173" t="s">
        <v>209</v>
      </c>
      <c r="D134" s="173" t="s">
        <v>136</v>
      </c>
      <c r="E134" s="174" t="s">
        <v>210</v>
      </c>
      <c r="F134" s="175" t="s">
        <v>211</v>
      </c>
      <c r="G134" s="176" t="s">
        <v>150</v>
      </c>
      <c r="H134" s="177">
        <v>5</v>
      </c>
      <c r="I134" s="178"/>
      <c r="J134" s="179">
        <f>ROUND(I134*H134,2)</f>
        <v>0</v>
      </c>
      <c r="K134" s="175" t="s">
        <v>140</v>
      </c>
      <c r="L134" s="38"/>
      <c r="M134" s="180" t="s">
        <v>3</v>
      </c>
      <c r="N134" s="181" t="s">
        <v>48</v>
      </c>
      <c r="O134" s="71"/>
      <c r="P134" s="182">
        <f>O134*H134</f>
        <v>0</v>
      </c>
      <c r="Q134" s="182">
        <v>0</v>
      </c>
      <c r="R134" s="182">
        <f>Q134*H134</f>
        <v>0</v>
      </c>
      <c r="S134" s="182">
        <v>0</v>
      </c>
      <c r="T134" s="183">
        <f>S134*H134</f>
        <v>0</v>
      </c>
      <c r="AR134" s="184" t="s">
        <v>141</v>
      </c>
      <c r="AT134" s="184" t="s">
        <v>136</v>
      </c>
      <c r="AU134" s="184" t="s">
        <v>87</v>
      </c>
      <c r="AY134" s="19" t="s">
        <v>134</v>
      </c>
      <c r="BE134" s="185">
        <f>IF(N134="základní",J134,0)</f>
        <v>0</v>
      </c>
      <c r="BF134" s="185">
        <f>IF(N134="snížená",J134,0)</f>
        <v>0</v>
      </c>
      <c r="BG134" s="185">
        <f>IF(N134="zákl. přenesená",J134,0)</f>
        <v>0</v>
      </c>
      <c r="BH134" s="185">
        <f>IF(N134="sníž. přenesená",J134,0)</f>
        <v>0</v>
      </c>
      <c r="BI134" s="185">
        <f>IF(N134="nulová",J134,0)</f>
        <v>0</v>
      </c>
      <c r="BJ134" s="19" t="s">
        <v>85</v>
      </c>
      <c r="BK134" s="185">
        <f>ROUND(I134*H134,2)</f>
        <v>0</v>
      </c>
      <c r="BL134" s="19" t="s">
        <v>141</v>
      </c>
      <c r="BM134" s="184" t="s">
        <v>212</v>
      </c>
    </row>
    <row r="135" s="1" customFormat="1">
      <c r="B135" s="38"/>
      <c r="D135" s="186" t="s">
        <v>143</v>
      </c>
      <c r="F135" s="187" t="s">
        <v>213</v>
      </c>
      <c r="I135" s="115"/>
      <c r="L135" s="38"/>
      <c r="M135" s="188"/>
      <c r="N135" s="71"/>
      <c r="O135" s="71"/>
      <c r="P135" s="71"/>
      <c r="Q135" s="71"/>
      <c r="R135" s="71"/>
      <c r="S135" s="71"/>
      <c r="T135" s="72"/>
      <c r="AT135" s="19" t="s">
        <v>143</v>
      </c>
      <c r="AU135" s="19" t="s">
        <v>87</v>
      </c>
    </row>
    <row r="136" s="13" customFormat="1">
      <c r="B136" s="196"/>
      <c r="D136" s="186" t="s">
        <v>145</v>
      </c>
      <c r="E136" s="197" t="s">
        <v>3</v>
      </c>
      <c r="F136" s="198" t="s">
        <v>153</v>
      </c>
      <c r="H136" s="199">
        <v>5</v>
      </c>
      <c r="I136" s="200"/>
      <c r="L136" s="196"/>
      <c r="M136" s="201"/>
      <c r="N136" s="202"/>
      <c r="O136" s="202"/>
      <c r="P136" s="202"/>
      <c r="Q136" s="202"/>
      <c r="R136" s="202"/>
      <c r="S136" s="202"/>
      <c r="T136" s="203"/>
      <c r="AT136" s="197" t="s">
        <v>145</v>
      </c>
      <c r="AU136" s="197" t="s">
        <v>87</v>
      </c>
      <c r="AV136" s="13" t="s">
        <v>87</v>
      </c>
      <c r="AW136" s="13" t="s">
        <v>37</v>
      </c>
      <c r="AX136" s="13" t="s">
        <v>85</v>
      </c>
      <c r="AY136" s="197" t="s">
        <v>134</v>
      </c>
    </row>
    <row r="137" s="1" customFormat="1" ht="48" customHeight="1">
      <c r="B137" s="172"/>
      <c r="C137" s="173" t="s">
        <v>9</v>
      </c>
      <c r="D137" s="173" t="s">
        <v>136</v>
      </c>
      <c r="E137" s="174" t="s">
        <v>214</v>
      </c>
      <c r="F137" s="175" t="s">
        <v>215</v>
      </c>
      <c r="G137" s="176" t="s">
        <v>150</v>
      </c>
      <c r="H137" s="177">
        <v>2</v>
      </c>
      <c r="I137" s="178"/>
      <c r="J137" s="179">
        <f>ROUND(I137*H137,2)</f>
        <v>0</v>
      </c>
      <c r="K137" s="175" t="s">
        <v>140</v>
      </c>
      <c r="L137" s="38"/>
      <c r="M137" s="180" t="s">
        <v>3</v>
      </c>
      <c r="N137" s="181" t="s">
        <v>48</v>
      </c>
      <c r="O137" s="71"/>
      <c r="P137" s="182">
        <f>O137*H137</f>
        <v>0</v>
      </c>
      <c r="Q137" s="182">
        <v>0</v>
      </c>
      <c r="R137" s="182">
        <f>Q137*H137</f>
        <v>0</v>
      </c>
      <c r="S137" s="182">
        <v>0</v>
      </c>
      <c r="T137" s="183">
        <f>S137*H137</f>
        <v>0</v>
      </c>
      <c r="AR137" s="184" t="s">
        <v>141</v>
      </c>
      <c r="AT137" s="184" t="s">
        <v>136</v>
      </c>
      <c r="AU137" s="184" t="s">
        <v>87</v>
      </c>
      <c r="AY137" s="19" t="s">
        <v>134</v>
      </c>
      <c r="BE137" s="185">
        <f>IF(N137="základní",J137,0)</f>
        <v>0</v>
      </c>
      <c r="BF137" s="185">
        <f>IF(N137="snížená",J137,0)</f>
        <v>0</v>
      </c>
      <c r="BG137" s="185">
        <f>IF(N137="zákl. přenesená",J137,0)</f>
        <v>0</v>
      </c>
      <c r="BH137" s="185">
        <f>IF(N137="sníž. přenesená",J137,0)</f>
        <v>0</v>
      </c>
      <c r="BI137" s="185">
        <f>IF(N137="nulová",J137,0)</f>
        <v>0</v>
      </c>
      <c r="BJ137" s="19" t="s">
        <v>85</v>
      </c>
      <c r="BK137" s="185">
        <f>ROUND(I137*H137,2)</f>
        <v>0</v>
      </c>
      <c r="BL137" s="19" t="s">
        <v>141</v>
      </c>
      <c r="BM137" s="184" t="s">
        <v>216</v>
      </c>
    </row>
    <row r="138" s="1" customFormat="1">
      <c r="B138" s="38"/>
      <c r="D138" s="186" t="s">
        <v>143</v>
      </c>
      <c r="F138" s="187" t="s">
        <v>213</v>
      </c>
      <c r="I138" s="115"/>
      <c r="L138" s="38"/>
      <c r="M138" s="188"/>
      <c r="N138" s="71"/>
      <c r="O138" s="71"/>
      <c r="P138" s="71"/>
      <c r="Q138" s="71"/>
      <c r="R138" s="71"/>
      <c r="S138" s="71"/>
      <c r="T138" s="72"/>
      <c r="AT138" s="19" t="s">
        <v>143</v>
      </c>
      <c r="AU138" s="19" t="s">
        <v>87</v>
      </c>
    </row>
    <row r="139" s="13" customFormat="1">
      <c r="B139" s="196"/>
      <c r="D139" s="186" t="s">
        <v>145</v>
      </c>
      <c r="E139" s="197" t="s">
        <v>3</v>
      </c>
      <c r="F139" s="198" t="s">
        <v>158</v>
      </c>
      <c r="H139" s="199">
        <v>2</v>
      </c>
      <c r="I139" s="200"/>
      <c r="L139" s="196"/>
      <c r="M139" s="201"/>
      <c r="N139" s="202"/>
      <c r="O139" s="202"/>
      <c r="P139" s="202"/>
      <c r="Q139" s="202"/>
      <c r="R139" s="202"/>
      <c r="S139" s="202"/>
      <c r="T139" s="203"/>
      <c r="AT139" s="197" t="s">
        <v>145</v>
      </c>
      <c r="AU139" s="197" t="s">
        <v>87</v>
      </c>
      <c r="AV139" s="13" t="s">
        <v>87</v>
      </c>
      <c r="AW139" s="13" t="s">
        <v>37</v>
      </c>
      <c r="AX139" s="13" t="s">
        <v>85</v>
      </c>
      <c r="AY139" s="197" t="s">
        <v>134</v>
      </c>
    </row>
    <row r="140" s="1" customFormat="1" ht="48" customHeight="1">
      <c r="B140" s="172"/>
      <c r="C140" s="173" t="s">
        <v>217</v>
      </c>
      <c r="D140" s="173" t="s">
        <v>136</v>
      </c>
      <c r="E140" s="174" t="s">
        <v>218</v>
      </c>
      <c r="F140" s="175" t="s">
        <v>219</v>
      </c>
      <c r="G140" s="176" t="s">
        <v>150</v>
      </c>
      <c r="H140" s="177">
        <v>3</v>
      </c>
      <c r="I140" s="178"/>
      <c r="J140" s="179">
        <f>ROUND(I140*H140,2)</f>
        <v>0</v>
      </c>
      <c r="K140" s="175" t="s">
        <v>140</v>
      </c>
      <c r="L140" s="38"/>
      <c r="M140" s="180" t="s">
        <v>3</v>
      </c>
      <c r="N140" s="181" t="s">
        <v>48</v>
      </c>
      <c r="O140" s="71"/>
      <c r="P140" s="182">
        <f>O140*H140</f>
        <v>0</v>
      </c>
      <c r="Q140" s="182">
        <v>0</v>
      </c>
      <c r="R140" s="182">
        <f>Q140*H140</f>
        <v>0</v>
      </c>
      <c r="S140" s="182">
        <v>0</v>
      </c>
      <c r="T140" s="183">
        <f>S140*H140</f>
        <v>0</v>
      </c>
      <c r="AR140" s="184" t="s">
        <v>141</v>
      </c>
      <c r="AT140" s="184" t="s">
        <v>136</v>
      </c>
      <c r="AU140" s="184" t="s">
        <v>87</v>
      </c>
      <c r="AY140" s="19" t="s">
        <v>134</v>
      </c>
      <c r="BE140" s="185">
        <f>IF(N140="základní",J140,0)</f>
        <v>0</v>
      </c>
      <c r="BF140" s="185">
        <f>IF(N140="snížená",J140,0)</f>
        <v>0</v>
      </c>
      <c r="BG140" s="185">
        <f>IF(N140="zákl. přenesená",J140,0)</f>
        <v>0</v>
      </c>
      <c r="BH140" s="185">
        <f>IF(N140="sníž. přenesená",J140,0)</f>
        <v>0</v>
      </c>
      <c r="BI140" s="185">
        <f>IF(N140="nulová",J140,0)</f>
        <v>0</v>
      </c>
      <c r="BJ140" s="19" t="s">
        <v>85</v>
      </c>
      <c r="BK140" s="185">
        <f>ROUND(I140*H140,2)</f>
        <v>0</v>
      </c>
      <c r="BL140" s="19" t="s">
        <v>141</v>
      </c>
      <c r="BM140" s="184" t="s">
        <v>220</v>
      </c>
    </row>
    <row r="141" s="1" customFormat="1">
      <c r="B141" s="38"/>
      <c r="D141" s="186" t="s">
        <v>143</v>
      </c>
      <c r="F141" s="187" t="s">
        <v>213</v>
      </c>
      <c r="I141" s="115"/>
      <c r="L141" s="38"/>
      <c r="M141" s="188"/>
      <c r="N141" s="71"/>
      <c r="O141" s="71"/>
      <c r="P141" s="71"/>
      <c r="Q141" s="71"/>
      <c r="R141" s="71"/>
      <c r="S141" s="71"/>
      <c r="T141" s="72"/>
      <c r="AT141" s="19" t="s">
        <v>143</v>
      </c>
      <c r="AU141" s="19" t="s">
        <v>87</v>
      </c>
    </row>
    <row r="142" s="13" customFormat="1">
      <c r="B142" s="196"/>
      <c r="D142" s="186" t="s">
        <v>145</v>
      </c>
      <c r="E142" s="197" t="s">
        <v>3</v>
      </c>
      <c r="F142" s="198" t="s">
        <v>162</v>
      </c>
      <c r="H142" s="199">
        <v>3</v>
      </c>
      <c r="I142" s="200"/>
      <c r="L142" s="196"/>
      <c r="M142" s="201"/>
      <c r="N142" s="202"/>
      <c r="O142" s="202"/>
      <c r="P142" s="202"/>
      <c r="Q142" s="202"/>
      <c r="R142" s="202"/>
      <c r="S142" s="202"/>
      <c r="T142" s="203"/>
      <c r="AT142" s="197" t="s">
        <v>145</v>
      </c>
      <c r="AU142" s="197" t="s">
        <v>87</v>
      </c>
      <c r="AV142" s="13" t="s">
        <v>87</v>
      </c>
      <c r="AW142" s="13" t="s">
        <v>37</v>
      </c>
      <c r="AX142" s="13" t="s">
        <v>85</v>
      </c>
      <c r="AY142" s="197" t="s">
        <v>134</v>
      </c>
    </row>
    <row r="143" s="1" customFormat="1" ht="48" customHeight="1">
      <c r="B143" s="172"/>
      <c r="C143" s="173" t="s">
        <v>221</v>
      </c>
      <c r="D143" s="173" t="s">
        <v>136</v>
      </c>
      <c r="E143" s="174" t="s">
        <v>222</v>
      </c>
      <c r="F143" s="175" t="s">
        <v>223</v>
      </c>
      <c r="G143" s="176" t="s">
        <v>150</v>
      </c>
      <c r="H143" s="177">
        <v>2</v>
      </c>
      <c r="I143" s="178"/>
      <c r="J143" s="179">
        <f>ROUND(I143*H143,2)</f>
        <v>0</v>
      </c>
      <c r="K143" s="175" t="s">
        <v>140</v>
      </c>
      <c r="L143" s="38"/>
      <c r="M143" s="180" t="s">
        <v>3</v>
      </c>
      <c r="N143" s="181" t="s">
        <v>48</v>
      </c>
      <c r="O143" s="71"/>
      <c r="P143" s="182">
        <f>O143*H143</f>
        <v>0</v>
      </c>
      <c r="Q143" s="182">
        <v>0</v>
      </c>
      <c r="R143" s="182">
        <f>Q143*H143</f>
        <v>0</v>
      </c>
      <c r="S143" s="182">
        <v>0</v>
      </c>
      <c r="T143" s="183">
        <f>S143*H143</f>
        <v>0</v>
      </c>
      <c r="AR143" s="184" t="s">
        <v>141</v>
      </c>
      <c r="AT143" s="184" t="s">
        <v>136</v>
      </c>
      <c r="AU143" s="184" t="s">
        <v>87</v>
      </c>
      <c r="AY143" s="19" t="s">
        <v>134</v>
      </c>
      <c r="BE143" s="185">
        <f>IF(N143="základní",J143,0)</f>
        <v>0</v>
      </c>
      <c r="BF143" s="185">
        <f>IF(N143="snížená",J143,0)</f>
        <v>0</v>
      </c>
      <c r="BG143" s="185">
        <f>IF(N143="zákl. přenesená",J143,0)</f>
        <v>0</v>
      </c>
      <c r="BH143" s="185">
        <f>IF(N143="sníž. přenesená",J143,0)</f>
        <v>0</v>
      </c>
      <c r="BI143" s="185">
        <f>IF(N143="nulová",J143,0)</f>
        <v>0</v>
      </c>
      <c r="BJ143" s="19" t="s">
        <v>85</v>
      </c>
      <c r="BK143" s="185">
        <f>ROUND(I143*H143,2)</f>
        <v>0</v>
      </c>
      <c r="BL143" s="19" t="s">
        <v>141</v>
      </c>
      <c r="BM143" s="184" t="s">
        <v>224</v>
      </c>
    </row>
    <row r="144" s="1" customFormat="1">
      <c r="B144" s="38"/>
      <c r="D144" s="186" t="s">
        <v>143</v>
      </c>
      <c r="F144" s="187" t="s">
        <v>213</v>
      </c>
      <c r="I144" s="115"/>
      <c r="L144" s="38"/>
      <c r="M144" s="188"/>
      <c r="N144" s="71"/>
      <c r="O144" s="71"/>
      <c r="P144" s="71"/>
      <c r="Q144" s="71"/>
      <c r="R144" s="71"/>
      <c r="S144" s="71"/>
      <c r="T144" s="72"/>
      <c r="AT144" s="19" t="s">
        <v>143</v>
      </c>
      <c r="AU144" s="19" t="s">
        <v>87</v>
      </c>
    </row>
    <row r="145" s="13" customFormat="1">
      <c r="B145" s="196"/>
      <c r="D145" s="186" t="s">
        <v>145</v>
      </c>
      <c r="E145" s="197" t="s">
        <v>3</v>
      </c>
      <c r="F145" s="198" t="s">
        <v>158</v>
      </c>
      <c r="H145" s="199">
        <v>2</v>
      </c>
      <c r="I145" s="200"/>
      <c r="L145" s="196"/>
      <c r="M145" s="201"/>
      <c r="N145" s="202"/>
      <c r="O145" s="202"/>
      <c r="P145" s="202"/>
      <c r="Q145" s="202"/>
      <c r="R145" s="202"/>
      <c r="S145" s="202"/>
      <c r="T145" s="203"/>
      <c r="AT145" s="197" t="s">
        <v>145</v>
      </c>
      <c r="AU145" s="197" t="s">
        <v>87</v>
      </c>
      <c r="AV145" s="13" t="s">
        <v>87</v>
      </c>
      <c r="AW145" s="13" t="s">
        <v>37</v>
      </c>
      <c r="AX145" s="13" t="s">
        <v>85</v>
      </c>
      <c r="AY145" s="197" t="s">
        <v>134</v>
      </c>
    </row>
    <row r="146" s="1" customFormat="1" ht="36" customHeight="1">
      <c r="B146" s="172"/>
      <c r="C146" s="173" t="s">
        <v>225</v>
      </c>
      <c r="D146" s="173" t="s">
        <v>136</v>
      </c>
      <c r="E146" s="174" t="s">
        <v>226</v>
      </c>
      <c r="F146" s="175" t="s">
        <v>227</v>
      </c>
      <c r="G146" s="176" t="s">
        <v>150</v>
      </c>
      <c r="H146" s="177">
        <v>5</v>
      </c>
      <c r="I146" s="178"/>
      <c r="J146" s="179">
        <f>ROUND(I146*H146,2)</f>
        <v>0</v>
      </c>
      <c r="K146" s="175" t="s">
        <v>140</v>
      </c>
      <c r="L146" s="38"/>
      <c r="M146" s="180" t="s">
        <v>3</v>
      </c>
      <c r="N146" s="181" t="s">
        <v>48</v>
      </c>
      <c r="O146" s="71"/>
      <c r="P146" s="182">
        <f>O146*H146</f>
        <v>0</v>
      </c>
      <c r="Q146" s="182">
        <v>0</v>
      </c>
      <c r="R146" s="182">
        <f>Q146*H146</f>
        <v>0</v>
      </c>
      <c r="S146" s="182">
        <v>0</v>
      </c>
      <c r="T146" s="183">
        <f>S146*H146</f>
        <v>0</v>
      </c>
      <c r="AR146" s="184" t="s">
        <v>141</v>
      </c>
      <c r="AT146" s="184" t="s">
        <v>136</v>
      </c>
      <c r="AU146" s="184" t="s">
        <v>87</v>
      </c>
      <c r="AY146" s="19" t="s">
        <v>134</v>
      </c>
      <c r="BE146" s="185">
        <f>IF(N146="základní",J146,0)</f>
        <v>0</v>
      </c>
      <c r="BF146" s="185">
        <f>IF(N146="snížená",J146,0)</f>
        <v>0</v>
      </c>
      <c r="BG146" s="185">
        <f>IF(N146="zákl. přenesená",J146,0)</f>
        <v>0</v>
      </c>
      <c r="BH146" s="185">
        <f>IF(N146="sníž. přenesená",J146,0)</f>
        <v>0</v>
      </c>
      <c r="BI146" s="185">
        <f>IF(N146="nulová",J146,0)</f>
        <v>0</v>
      </c>
      <c r="BJ146" s="19" t="s">
        <v>85</v>
      </c>
      <c r="BK146" s="185">
        <f>ROUND(I146*H146,2)</f>
        <v>0</v>
      </c>
      <c r="BL146" s="19" t="s">
        <v>141</v>
      </c>
      <c r="BM146" s="184" t="s">
        <v>228</v>
      </c>
    </row>
    <row r="147" s="1" customFormat="1">
      <c r="B147" s="38"/>
      <c r="D147" s="186" t="s">
        <v>143</v>
      </c>
      <c r="F147" s="187" t="s">
        <v>213</v>
      </c>
      <c r="I147" s="115"/>
      <c r="L147" s="38"/>
      <c r="M147" s="188"/>
      <c r="N147" s="71"/>
      <c r="O147" s="71"/>
      <c r="P147" s="71"/>
      <c r="Q147" s="71"/>
      <c r="R147" s="71"/>
      <c r="S147" s="71"/>
      <c r="T147" s="72"/>
      <c r="AT147" s="19" t="s">
        <v>143</v>
      </c>
      <c r="AU147" s="19" t="s">
        <v>87</v>
      </c>
    </row>
    <row r="148" s="13" customFormat="1">
      <c r="B148" s="196"/>
      <c r="D148" s="186" t="s">
        <v>145</v>
      </c>
      <c r="E148" s="197" t="s">
        <v>3</v>
      </c>
      <c r="F148" s="198" t="s">
        <v>153</v>
      </c>
      <c r="H148" s="199">
        <v>5</v>
      </c>
      <c r="I148" s="200"/>
      <c r="L148" s="196"/>
      <c r="M148" s="201"/>
      <c r="N148" s="202"/>
      <c r="O148" s="202"/>
      <c r="P148" s="202"/>
      <c r="Q148" s="202"/>
      <c r="R148" s="202"/>
      <c r="S148" s="202"/>
      <c r="T148" s="203"/>
      <c r="AT148" s="197" t="s">
        <v>145</v>
      </c>
      <c r="AU148" s="197" t="s">
        <v>87</v>
      </c>
      <c r="AV148" s="13" t="s">
        <v>87</v>
      </c>
      <c r="AW148" s="13" t="s">
        <v>37</v>
      </c>
      <c r="AX148" s="13" t="s">
        <v>85</v>
      </c>
      <c r="AY148" s="197" t="s">
        <v>134</v>
      </c>
    </row>
    <row r="149" s="1" customFormat="1" ht="36" customHeight="1">
      <c r="B149" s="172"/>
      <c r="C149" s="173" t="s">
        <v>229</v>
      </c>
      <c r="D149" s="173" t="s">
        <v>136</v>
      </c>
      <c r="E149" s="174" t="s">
        <v>230</v>
      </c>
      <c r="F149" s="175" t="s">
        <v>231</v>
      </c>
      <c r="G149" s="176" t="s">
        <v>150</v>
      </c>
      <c r="H149" s="177">
        <v>2</v>
      </c>
      <c r="I149" s="178"/>
      <c r="J149" s="179">
        <f>ROUND(I149*H149,2)</f>
        <v>0</v>
      </c>
      <c r="K149" s="175" t="s">
        <v>140</v>
      </c>
      <c r="L149" s="38"/>
      <c r="M149" s="180" t="s">
        <v>3</v>
      </c>
      <c r="N149" s="181" t="s">
        <v>48</v>
      </c>
      <c r="O149" s="71"/>
      <c r="P149" s="182">
        <f>O149*H149</f>
        <v>0</v>
      </c>
      <c r="Q149" s="182">
        <v>0</v>
      </c>
      <c r="R149" s="182">
        <f>Q149*H149</f>
        <v>0</v>
      </c>
      <c r="S149" s="182">
        <v>0</v>
      </c>
      <c r="T149" s="183">
        <f>S149*H149</f>
        <v>0</v>
      </c>
      <c r="AR149" s="184" t="s">
        <v>141</v>
      </c>
      <c r="AT149" s="184" t="s">
        <v>136</v>
      </c>
      <c r="AU149" s="184" t="s">
        <v>87</v>
      </c>
      <c r="AY149" s="19" t="s">
        <v>134</v>
      </c>
      <c r="BE149" s="185">
        <f>IF(N149="základní",J149,0)</f>
        <v>0</v>
      </c>
      <c r="BF149" s="185">
        <f>IF(N149="snížená",J149,0)</f>
        <v>0</v>
      </c>
      <c r="BG149" s="185">
        <f>IF(N149="zákl. přenesená",J149,0)</f>
        <v>0</v>
      </c>
      <c r="BH149" s="185">
        <f>IF(N149="sníž. přenesená",J149,0)</f>
        <v>0</v>
      </c>
      <c r="BI149" s="185">
        <f>IF(N149="nulová",J149,0)</f>
        <v>0</v>
      </c>
      <c r="BJ149" s="19" t="s">
        <v>85</v>
      </c>
      <c r="BK149" s="185">
        <f>ROUND(I149*H149,2)</f>
        <v>0</v>
      </c>
      <c r="BL149" s="19" t="s">
        <v>141</v>
      </c>
      <c r="BM149" s="184" t="s">
        <v>232</v>
      </c>
    </row>
    <row r="150" s="1" customFormat="1">
      <c r="B150" s="38"/>
      <c r="D150" s="186" t="s">
        <v>143</v>
      </c>
      <c r="F150" s="187" t="s">
        <v>213</v>
      </c>
      <c r="I150" s="115"/>
      <c r="L150" s="38"/>
      <c r="M150" s="188"/>
      <c r="N150" s="71"/>
      <c r="O150" s="71"/>
      <c r="P150" s="71"/>
      <c r="Q150" s="71"/>
      <c r="R150" s="71"/>
      <c r="S150" s="71"/>
      <c r="T150" s="72"/>
      <c r="AT150" s="19" t="s">
        <v>143</v>
      </c>
      <c r="AU150" s="19" t="s">
        <v>87</v>
      </c>
    </row>
    <row r="151" s="13" customFormat="1">
      <c r="B151" s="196"/>
      <c r="D151" s="186" t="s">
        <v>145</v>
      </c>
      <c r="E151" s="197" t="s">
        <v>3</v>
      </c>
      <c r="F151" s="198" t="s">
        <v>158</v>
      </c>
      <c r="H151" s="199">
        <v>2</v>
      </c>
      <c r="I151" s="200"/>
      <c r="L151" s="196"/>
      <c r="M151" s="201"/>
      <c r="N151" s="202"/>
      <c r="O151" s="202"/>
      <c r="P151" s="202"/>
      <c r="Q151" s="202"/>
      <c r="R151" s="202"/>
      <c r="S151" s="202"/>
      <c r="T151" s="203"/>
      <c r="AT151" s="197" t="s">
        <v>145</v>
      </c>
      <c r="AU151" s="197" t="s">
        <v>87</v>
      </c>
      <c r="AV151" s="13" t="s">
        <v>87</v>
      </c>
      <c r="AW151" s="13" t="s">
        <v>37</v>
      </c>
      <c r="AX151" s="13" t="s">
        <v>85</v>
      </c>
      <c r="AY151" s="197" t="s">
        <v>134</v>
      </c>
    </row>
    <row r="152" s="1" customFormat="1" ht="36" customHeight="1">
      <c r="B152" s="172"/>
      <c r="C152" s="173" t="s">
        <v>233</v>
      </c>
      <c r="D152" s="173" t="s">
        <v>136</v>
      </c>
      <c r="E152" s="174" t="s">
        <v>234</v>
      </c>
      <c r="F152" s="175" t="s">
        <v>235</v>
      </c>
      <c r="G152" s="176" t="s">
        <v>150</v>
      </c>
      <c r="H152" s="177">
        <v>3</v>
      </c>
      <c r="I152" s="178"/>
      <c r="J152" s="179">
        <f>ROUND(I152*H152,2)</f>
        <v>0</v>
      </c>
      <c r="K152" s="175" t="s">
        <v>140</v>
      </c>
      <c r="L152" s="38"/>
      <c r="M152" s="180" t="s">
        <v>3</v>
      </c>
      <c r="N152" s="181" t="s">
        <v>48</v>
      </c>
      <c r="O152" s="71"/>
      <c r="P152" s="182">
        <f>O152*H152</f>
        <v>0</v>
      </c>
      <c r="Q152" s="182">
        <v>0</v>
      </c>
      <c r="R152" s="182">
        <f>Q152*H152</f>
        <v>0</v>
      </c>
      <c r="S152" s="182">
        <v>0</v>
      </c>
      <c r="T152" s="183">
        <f>S152*H152</f>
        <v>0</v>
      </c>
      <c r="AR152" s="184" t="s">
        <v>141</v>
      </c>
      <c r="AT152" s="184" t="s">
        <v>136</v>
      </c>
      <c r="AU152" s="184" t="s">
        <v>87</v>
      </c>
      <c r="AY152" s="19" t="s">
        <v>134</v>
      </c>
      <c r="BE152" s="185">
        <f>IF(N152="základní",J152,0)</f>
        <v>0</v>
      </c>
      <c r="BF152" s="185">
        <f>IF(N152="snížená",J152,0)</f>
        <v>0</v>
      </c>
      <c r="BG152" s="185">
        <f>IF(N152="zákl. přenesená",J152,0)</f>
        <v>0</v>
      </c>
      <c r="BH152" s="185">
        <f>IF(N152="sníž. přenesená",J152,0)</f>
        <v>0</v>
      </c>
      <c r="BI152" s="185">
        <f>IF(N152="nulová",J152,0)</f>
        <v>0</v>
      </c>
      <c r="BJ152" s="19" t="s">
        <v>85</v>
      </c>
      <c r="BK152" s="185">
        <f>ROUND(I152*H152,2)</f>
        <v>0</v>
      </c>
      <c r="BL152" s="19" t="s">
        <v>141</v>
      </c>
      <c r="BM152" s="184" t="s">
        <v>236</v>
      </c>
    </row>
    <row r="153" s="1" customFormat="1">
      <c r="B153" s="38"/>
      <c r="D153" s="186" t="s">
        <v>143</v>
      </c>
      <c r="F153" s="187" t="s">
        <v>213</v>
      </c>
      <c r="I153" s="115"/>
      <c r="L153" s="38"/>
      <c r="M153" s="188"/>
      <c r="N153" s="71"/>
      <c r="O153" s="71"/>
      <c r="P153" s="71"/>
      <c r="Q153" s="71"/>
      <c r="R153" s="71"/>
      <c r="S153" s="71"/>
      <c r="T153" s="72"/>
      <c r="AT153" s="19" t="s">
        <v>143</v>
      </c>
      <c r="AU153" s="19" t="s">
        <v>87</v>
      </c>
    </row>
    <row r="154" s="13" customFormat="1">
      <c r="B154" s="196"/>
      <c r="D154" s="186" t="s">
        <v>145</v>
      </c>
      <c r="E154" s="197" t="s">
        <v>3</v>
      </c>
      <c r="F154" s="198" t="s">
        <v>162</v>
      </c>
      <c r="H154" s="199">
        <v>3</v>
      </c>
      <c r="I154" s="200"/>
      <c r="L154" s="196"/>
      <c r="M154" s="201"/>
      <c r="N154" s="202"/>
      <c r="O154" s="202"/>
      <c r="P154" s="202"/>
      <c r="Q154" s="202"/>
      <c r="R154" s="202"/>
      <c r="S154" s="202"/>
      <c r="T154" s="203"/>
      <c r="AT154" s="197" t="s">
        <v>145</v>
      </c>
      <c r="AU154" s="197" t="s">
        <v>87</v>
      </c>
      <c r="AV154" s="13" t="s">
        <v>87</v>
      </c>
      <c r="AW154" s="13" t="s">
        <v>37</v>
      </c>
      <c r="AX154" s="13" t="s">
        <v>85</v>
      </c>
      <c r="AY154" s="197" t="s">
        <v>134</v>
      </c>
    </row>
    <row r="155" s="1" customFormat="1" ht="36" customHeight="1">
      <c r="B155" s="172"/>
      <c r="C155" s="173" t="s">
        <v>8</v>
      </c>
      <c r="D155" s="173" t="s">
        <v>136</v>
      </c>
      <c r="E155" s="174" t="s">
        <v>237</v>
      </c>
      <c r="F155" s="175" t="s">
        <v>238</v>
      </c>
      <c r="G155" s="176" t="s">
        <v>150</v>
      </c>
      <c r="H155" s="177">
        <v>2</v>
      </c>
      <c r="I155" s="178"/>
      <c r="J155" s="179">
        <f>ROUND(I155*H155,2)</f>
        <v>0</v>
      </c>
      <c r="K155" s="175" t="s">
        <v>140</v>
      </c>
      <c r="L155" s="38"/>
      <c r="M155" s="180" t="s">
        <v>3</v>
      </c>
      <c r="N155" s="181" t="s">
        <v>48</v>
      </c>
      <c r="O155" s="71"/>
      <c r="P155" s="182">
        <f>O155*H155</f>
        <v>0</v>
      </c>
      <c r="Q155" s="182">
        <v>0</v>
      </c>
      <c r="R155" s="182">
        <f>Q155*H155</f>
        <v>0</v>
      </c>
      <c r="S155" s="182">
        <v>0</v>
      </c>
      <c r="T155" s="183">
        <f>S155*H155</f>
        <v>0</v>
      </c>
      <c r="AR155" s="184" t="s">
        <v>141</v>
      </c>
      <c r="AT155" s="184" t="s">
        <v>136</v>
      </c>
      <c r="AU155" s="184" t="s">
        <v>87</v>
      </c>
      <c r="AY155" s="19" t="s">
        <v>134</v>
      </c>
      <c r="BE155" s="185">
        <f>IF(N155="základní",J155,0)</f>
        <v>0</v>
      </c>
      <c r="BF155" s="185">
        <f>IF(N155="snížená",J155,0)</f>
        <v>0</v>
      </c>
      <c r="BG155" s="185">
        <f>IF(N155="zákl. přenesená",J155,0)</f>
        <v>0</v>
      </c>
      <c r="BH155" s="185">
        <f>IF(N155="sníž. přenesená",J155,0)</f>
        <v>0</v>
      </c>
      <c r="BI155" s="185">
        <f>IF(N155="nulová",J155,0)</f>
        <v>0</v>
      </c>
      <c r="BJ155" s="19" t="s">
        <v>85</v>
      </c>
      <c r="BK155" s="185">
        <f>ROUND(I155*H155,2)</f>
        <v>0</v>
      </c>
      <c r="BL155" s="19" t="s">
        <v>141</v>
      </c>
      <c r="BM155" s="184" t="s">
        <v>239</v>
      </c>
    </row>
    <row r="156" s="1" customFormat="1">
      <c r="B156" s="38"/>
      <c r="D156" s="186" t="s">
        <v>143</v>
      </c>
      <c r="F156" s="187" t="s">
        <v>213</v>
      </c>
      <c r="I156" s="115"/>
      <c r="L156" s="38"/>
      <c r="M156" s="188"/>
      <c r="N156" s="71"/>
      <c r="O156" s="71"/>
      <c r="P156" s="71"/>
      <c r="Q156" s="71"/>
      <c r="R156" s="71"/>
      <c r="S156" s="71"/>
      <c r="T156" s="72"/>
      <c r="AT156" s="19" t="s">
        <v>143</v>
      </c>
      <c r="AU156" s="19" t="s">
        <v>87</v>
      </c>
    </row>
    <row r="157" s="13" customFormat="1">
      <c r="B157" s="196"/>
      <c r="D157" s="186" t="s">
        <v>145</v>
      </c>
      <c r="E157" s="197" t="s">
        <v>3</v>
      </c>
      <c r="F157" s="198" t="s">
        <v>158</v>
      </c>
      <c r="H157" s="199">
        <v>2</v>
      </c>
      <c r="I157" s="200"/>
      <c r="L157" s="196"/>
      <c r="M157" s="201"/>
      <c r="N157" s="202"/>
      <c r="O157" s="202"/>
      <c r="P157" s="202"/>
      <c r="Q157" s="202"/>
      <c r="R157" s="202"/>
      <c r="S157" s="202"/>
      <c r="T157" s="203"/>
      <c r="AT157" s="197" t="s">
        <v>145</v>
      </c>
      <c r="AU157" s="197" t="s">
        <v>87</v>
      </c>
      <c r="AV157" s="13" t="s">
        <v>87</v>
      </c>
      <c r="AW157" s="13" t="s">
        <v>37</v>
      </c>
      <c r="AX157" s="13" t="s">
        <v>85</v>
      </c>
      <c r="AY157" s="197" t="s">
        <v>134</v>
      </c>
    </row>
    <row r="158" s="1" customFormat="1" ht="36" customHeight="1">
      <c r="B158" s="172"/>
      <c r="C158" s="173" t="s">
        <v>240</v>
      </c>
      <c r="D158" s="173" t="s">
        <v>136</v>
      </c>
      <c r="E158" s="174" t="s">
        <v>241</v>
      </c>
      <c r="F158" s="175" t="s">
        <v>242</v>
      </c>
      <c r="G158" s="176" t="s">
        <v>150</v>
      </c>
      <c r="H158" s="177">
        <v>5</v>
      </c>
      <c r="I158" s="178"/>
      <c r="J158" s="179">
        <f>ROUND(I158*H158,2)</f>
        <v>0</v>
      </c>
      <c r="K158" s="175" t="s">
        <v>140</v>
      </c>
      <c r="L158" s="38"/>
      <c r="M158" s="180" t="s">
        <v>3</v>
      </c>
      <c r="N158" s="181" t="s">
        <v>48</v>
      </c>
      <c r="O158" s="71"/>
      <c r="P158" s="182">
        <f>O158*H158</f>
        <v>0</v>
      </c>
      <c r="Q158" s="182">
        <v>0</v>
      </c>
      <c r="R158" s="182">
        <f>Q158*H158</f>
        <v>0</v>
      </c>
      <c r="S158" s="182">
        <v>0</v>
      </c>
      <c r="T158" s="183">
        <f>S158*H158</f>
        <v>0</v>
      </c>
      <c r="AR158" s="184" t="s">
        <v>141</v>
      </c>
      <c r="AT158" s="184" t="s">
        <v>136</v>
      </c>
      <c r="AU158" s="184" t="s">
        <v>87</v>
      </c>
      <c r="AY158" s="19" t="s">
        <v>134</v>
      </c>
      <c r="BE158" s="185">
        <f>IF(N158="základní",J158,0)</f>
        <v>0</v>
      </c>
      <c r="BF158" s="185">
        <f>IF(N158="snížená",J158,0)</f>
        <v>0</v>
      </c>
      <c r="BG158" s="185">
        <f>IF(N158="zákl. přenesená",J158,0)</f>
        <v>0</v>
      </c>
      <c r="BH158" s="185">
        <f>IF(N158="sníž. přenesená",J158,0)</f>
        <v>0</v>
      </c>
      <c r="BI158" s="185">
        <f>IF(N158="nulová",J158,0)</f>
        <v>0</v>
      </c>
      <c r="BJ158" s="19" t="s">
        <v>85</v>
      </c>
      <c r="BK158" s="185">
        <f>ROUND(I158*H158,2)</f>
        <v>0</v>
      </c>
      <c r="BL158" s="19" t="s">
        <v>141</v>
      </c>
      <c r="BM158" s="184" t="s">
        <v>243</v>
      </c>
    </row>
    <row r="159" s="1" customFormat="1">
      <c r="B159" s="38"/>
      <c r="D159" s="186" t="s">
        <v>143</v>
      </c>
      <c r="F159" s="187" t="s">
        <v>213</v>
      </c>
      <c r="I159" s="115"/>
      <c r="L159" s="38"/>
      <c r="M159" s="188"/>
      <c r="N159" s="71"/>
      <c r="O159" s="71"/>
      <c r="P159" s="71"/>
      <c r="Q159" s="71"/>
      <c r="R159" s="71"/>
      <c r="S159" s="71"/>
      <c r="T159" s="72"/>
      <c r="AT159" s="19" t="s">
        <v>143</v>
      </c>
      <c r="AU159" s="19" t="s">
        <v>87</v>
      </c>
    </row>
    <row r="160" s="13" customFormat="1">
      <c r="B160" s="196"/>
      <c r="D160" s="186" t="s">
        <v>145</v>
      </c>
      <c r="E160" s="197" t="s">
        <v>3</v>
      </c>
      <c r="F160" s="198" t="s">
        <v>153</v>
      </c>
      <c r="H160" s="199">
        <v>5</v>
      </c>
      <c r="I160" s="200"/>
      <c r="L160" s="196"/>
      <c r="M160" s="201"/>
      <c r="N160" s="202"/>
      <c r="O160" s="202"/>
      <c r="P160" s="202"/>
      <c r="Q160" s="202"/>
      <c r="R160" s="202"/>
      <c r="S160" s="202"/>
      <c r="T160" s="203"/>
      <c r="AT160" s="197" t="s">
        <v>145</v>
      </c>
      <c r="AU160" s="197" t="s">
        <v>87</v>
      </c>
      <c r="AV160" s="13" t="s">
        <v>87</v>
      </c>
      <c r="AW160" s="13" t="s">
        <v>37</v>
      </c>
      <c r="AX160" s="13" t="s">
        <v>85</v>
      </c>
      <c r="AY160" s="197" t="s">
        <v>134</v>
      </c>
    </row>
    <row r="161" s="1" customFormat="1" ht="36" customHeight="1">
      <c r="B161" s="172"/>
      <c r="C161" s="173" t="s">
        <v>244</v>
      </c>
      <c r="D161" s="173" t="s">
        <v>136</v>
      </c>
      <c r="E161" s="174" t="s">
        <v>245</v>
      </c>
      <c r="F161" s="175" t="s">
        <v>246</v>
      </c>
      <c r="G161" s="176" t="s">
        <v>150</v>
      </c>
      <c r="H161" s="177">
        <v>2</v>
      </c>
      <c r="I161" s="178"/>
      <c r="J161" s="179">
        <f>ROUND(I161*H161,2)</f>
        <v>0</v>
      </c>
      <c r="K161" s="175" t="s">
        <v>140</v>
      </c>
      <c r="L161" s="38"/>
      <c r="M161" s="180" t="s">
        <v>3</v>
      </c>
      <c r="N161" s="181" t="s">
        <v>48</v>
      </c>
      <c r="O161" s="71"/>
      <c r="P161" s="182">
        <f>O161*H161</f>
        <v>0</v>
      </c>
      <c r="Q161" s="182">
        <v>0</v>
      </c>
      <c r="R161" s="182">
        <f>Q161*H161</f>
        <v>0</v>
      </c>
      <c r="S161" s="182">
        <v>0</v>
      </c>
      <c r="T161" s="183">
        <f>S161*H161</f>
        <v>0</v>
      </c>
      <c r="AR161" s="184" t="s">
        <v>141</v>
      </c>
      <c r="AT161" s="184" t="s">
        <v>136</v>
      </c>
      <c r="AU161" s="184" t="s">
        <v>87</v>
      </c>
      <c r="AY161" s="19" t="s">
        <v>134</v>
      </c>
      <c r="BE161" s="185">
        <f>IF(N161="základní",J161,0)</f>
        <v>0</v>
      </c>
      <c r="BF161" s="185">
        <f>IF(N161="snížená",J161,0)</f>
        <v>0</v>
      </c>
      <c r="BG161" s="185">
        <f>IF(N161="zákl. přenesená",J161,0)</f>
        <v>0</v>
      </c>
      <c r="BH161" s="185">
        <f>IF(N161="sníž. přenesená",J161,0)</f>
        <v>0</v>
      </c>
      <c r="BI161" s="185">
        <f>IF(N161="nulová",J161,0)</f>
        <v>0</v>
      </c>
      <c r="BJ161" s="19" t="s">
        <v>85</v>
      </c>
      <c r="BK161" s="185">
        <f>ROUND(I161*H161,2)</f>
        <v>0</v>
      </c>
      <c r="BL161" s="19" t="s">
        <v>141</v>
      </c>
      <c r="BM161" s="184" t="s">
        <v>247</v>
      </c>
    </row>
    <row r="162" s="1" customFormat="1">
      <c r="B162" s="38"/>
      <c r="D162" s="186" t="s">
        <v>143</v>
      </c>
      <c r="F162" s="187" t="s">
        <v>213</v>
      </c>
      <c r="I162" s="115"/>
      <c r="L162" s="38"/>
      <c r="M162" s="188"/>
      <c r="N162" s="71"/>
      <c r="O162" s="71"/>
      <c r="P162" s="71"/>
      <c r="Q162" s="71"/>
      <c r="R162" s="71"/>
      <c r="S162" s="71"/>
      <c r="T162" s="72"/>
      <c r="AT162" s="19" t="s">
        <v>143</v>
      </c>
      <c r="AU162" s="19" t="s">
        <v>87</v>
      </c>
    </row>
    <row r="163" s="13" customFormat="1">
      <c r="B163" s="196"/>
      <c r="D163" s="186" t="s">
        <v>145</v>
      </c>
      <c r="E163" s="197" t="s">
        <v>3</v>
      </c>
      <c r="F163" s="198" t="s">
        <v>158</v>
      </c>
      <c r="H163" s="199">
        <v>2</v>
      </c>
      <c r="I163" s="200"/>
      <c r="L163" s="196"/>
      <c r="M163" s="201"/>
      <c r="N163" s="202"/>
      <c r="O163" s="202"/>
      <c r="P163" s="202"/>
      <c r="Q163" s="202"/>
      <c r="R163" s="202"/>
      <c r="S163" s="202"/>
      <c r="T163" s="203"/>
      <c r="AT163" s="197" t="s">
        <v>145</v>
      </c>
      <c r="AU163" s="197" t="s">
        <v>87</v>
      </c>
      <c r="AV163" s="13" t="s">
        <v>87</v>
      </c>
      <c r="AW163" s="13" t="s">
        <v>37</v>
      </c>
      <c r="AX163" s="13" t="s">
        <v>85</v>
      </c>
      <c r="AY163" s="197" t="s">
        <v>134</v>
      </c>
    </row>
    <row r="164" s="1" customFormat="1" ht="36" customHeight="1">
      <c r="B164" s="172"/>
      <c r="C164" s="173" t="s">
        <v>248</v>
      </c>
      <c r="D164" s="173" t="s">
        <v>136</v>
      </c>
      <c r="E164" s="174" t="s">
        <v>249</v>
      </c>
      <c r="F164" s="175" t="s">
        <v>250</v>
      </c>
      <c r="G164" s="176" t="s">
        <v>150</v>
      </c>
      <c r="H164" s="177">
        <v>3</v>
      </c>
      <c r="I164" s="178"/>
      <c r="J164" s="179">
        <f>ROUND(I164*H164,2)</f>
        <v>0</v>
      </c>
      <c r="K164" s="175" t="s">
        <v>140</v>
      </c>
      <c r="L164" s="38"/>
      <c r="M164" s="180" t="s">
        <v>3</v>
      </c>
      <c r="N164" s="181" t="s">
        <v>48</v>
      </c>
      <c r="O164" s="71"/>
      <c r="P164" s="182">
        <f>O164*H164</f>
        <v>0</v>
      </c>
      <c r="Q164" s="182">
        <v>0</v>
      </c>
      <c r="R164" s="182">
        <f>Q164*H164</f>
        <v>0</v>
      </c>
      <c r="S164" s="182">
        <v>0</v>
      </c>
      <c r="T164" s="183">
        <f>S164*H164</f>
        <v>0</v>
      </c>
      <c r="AR164" s="184" t="s">
        <v>141</v>
      </c>
      <c r="AT164" s="184" t="s">
        <v>136</v>
      </c>
      <c r="AU164" s="184" t="s">
        <v>87</v>
      </c>
      <c r="AY164" s="19" t="s">
        <v>134</v>
      </c>
      <c r="BE164" s="185">
        <f>IF(N164="základní",J164,0)</f>
        <v>0</v>
      </c>
      <c r="BF164" s="185">
        <f>IF(N164="snížená",J164,0)</f>
        <v>0</v>
      </c>
      <c r="BG164" s="185">
        <f>IF(N164="zákl. přenesená",J164,0)</f>
        <v>0</v>
      </c>
      <c r="BH164" s="185">
        <f>IF(N164="sníž. přenesená",J164,0)</f>
        <v>0</v>
      </c>
      <c r="BI164" s="185">
        <f>IF(N164="nulová",J164,0)</f>
        <v>0</v>
      </c>
      <c r="BJ164" s="19" t="s">
        <v>85</v>
      </c>
      <c r="BK164" s="185">
        <f>ROUND(I164*H164,2)</f>
        <v>0</v>
      </c>
      <c r="BL164" s="19" t="s">
        <v>141</v>
      </c>
      <c r="BM164" s="184" t="s">
        <v>251</v>
      </c>
    </row>
    <row r="165" s="1" customFormat="1">
      <c r="B165" s="38"/>
      <c r="D165" s="186" t="s">
        <v>143</v>
      </c>
      <c r="F165" s="187" t="s">
        <v>213</v>
      </c>
      <c r="I165" s="115"/>
      <c r="L165" s="38"/>
      <c r="M165" s="188"/>
      <c r="N165" s="71"/>
      <c r="O165" s="71"/>
      <c r="P165" s="71"/>
      <c r="Q165" s="71"/>
      <c r="R165" s="71"/>
      <c r="S165" s="71"/>
      <c r="T165" s="72"/>
      <c r="AT165" s="19" t="s">
        <v>143</v>
      </c>
      <c r="AU165" s="19" t="s">
        <v>87</v>
      </c>
    </row>
    <row r="166" s="13" customFormat="1">
      <c r="B166" s="196"/>
      <c r="D166" s="186" t="s">
        <v>145</v>
      </c>
      <c r="E166" s="197" t="s">
        <v>3</v>
      </c>
      <c r="F166" s="198" t="s">
        <v>162</v>
      </c>
      <c r="H166" s="199">
        <v>3</v>
      </c>
      <c r="I166" s="200"/>
      <c r="L166" s="196"/>
      <c r="M166" s="201"/>
      <c r="N166" s="202"/>
      <c r="O166" s="202"/>
      <c r="P166" s="202"/>
      <c r="Q166" s="202"/>
      <c r="R166" s="202"/>
      <c r="S166" s="202"/>
      <c r="T166" s="203"/>
      <c r="AT166" s="197" t="s">
        <v>145</v>
      </c>
      <c r="AU166" s="197" t="s">
        <v>87</v>
      </c>
      <c r="AV166" s="13" t="s">
        <v>87</v>
      </c>
      <c r="AW166" s="13" t="s">
        <v>37</v>
      </c>
      <c r="AX166" s="13" t="s">
        <v>85</v>
      </c>
      <c r="AY166" s="197" t="s">
        <v>134</v>
      </c>
    </row>
    <row r="167" s="1" customFormat="1" ht="36" customHeight="1">
      <c r="B167" s="172"/>
      <c r="C167" s="173" t="s">
        <v>252</v>
      </c>
      <c r="D167" s="173" t="s">
        <v>136</v>
      </c>
      <c r="E167" s="174" t="s">
        <v>253</v>
      </c>
      <c r="F167" s="175" t="s">
        <v>254</v>
      </c>
      <c r="G167" s="176" t="s">
        <v>150</v>
      </c>
      <c r="H167" s="177">
        <v>2</v>
      </c>
      <c r="I167" s="178"/>
      <c r="J167" s="179">
        <f>ROUND(I167*H167,2)</f>
        <v>0</v>
      </c>
      <c r="K167" s="175" t="s">
        <v>140</v>
      </c>
      <c r="L167" s="38"/>
      <c r="M167" s="180" t="s">
        <v>3</v>
      </c>
      <c r="N167" s="181" t="s">
        <v>48</v>
      </c>
      <c r="O167" s="71"/>
      <c r="P167" s="182">
        <f>O167*H167</f>
        <v>0</v>
      </c>
      <c r="Q167" s="182">
        <v>0</v>
      </c>
      <c r="R167" s="182">
        <f>Q167*H167</f>
        <v>0</v>
      </c>
      <c r="S167" s="182">
        <v>0</v>
      </c>
      <c r="T167" s="183">
        <f>S167*H167</f>
        <v>0</v>
      </c>
      <c r="AR167" s="184" t="s">
        <v>141</v>
      </c>
      <c r="AT167" s="184" t="s">
        <v>136</v>
      </c>
      <c r="AU167" s="184" t="s">
        <v>87</v>
      </c>
      <c r="AY167" s="19" t="s">
        <v>134</v>
      </c>
      <c r="BE167" s="185">
        <f>IF(N167="základní",J167,0)</f>
        <v>0</v>
      </c>
      <c r="BF167" s="185">
        <f>IF(N167="snížená",J167,0)</f>
        <v>0</v>
      </c>
      <c r="BG167" s="185">
        <f>IF(N167="zákl. přenesená",J167,0)</f>
        <v>0</v>
      </c>
      <c r="BH167" s="185">
        <f>IF(N167="sníž. přenesená",J167,0)</f>
        <v>0</v>
      </c>
      <c r="BI167" s="185">
        <f>IF(N167="nulová",J167,0)</f>
        <v>0</v>
      </c>
      <c r="BJ167" s="19" t="s">
        <v>85</v>
      </c>
      <c r="BK167" s="185">
        <f>ROUND(I167*H167,2)</f>
        <v>0</v>
      </c>
      <c r="BL167" s="19" t="s">
        <v>141</v>
      </c>
      <c r="BM167" s="184" t="s">
        <v>255</v>
      </c>
    </row>
    <row r="168" s="1" customFormat="1">
      <c r="B168" s="38"/>
      <c r="D168" s="186" t="s">
        <v>143</v>
      </c>
      <c r="F168" s="187" t="s">
        <v>213</v>
      </c>
      <c r="I168" s="115"/>
      <c r="L168" s="38"/>
      <c r="M168" s="188"/>
      <c r="N168" s="71"/>
      <c r="O168" s="71"/>
      <c r="P168" s="71"/>
      <c r="Q168" s="71"/>
      <c r="R168" s="71"/>
      <c r="S168" s="71"/>
      <c r="T168" s="72"/>
      <c r="AT168" s="19" t="s">
        <v>143</v>
      </c>
      <c r="AU168" s="19" t="s">
        <v>87</v>
      </c>
    </row>
    <row r="169" s="13" customFormat="1">
      <c r="B169" s="196"/>
      <c r="D169" s="186" t="s">
        <v>145</v>
      </c>
      <c r="E169" s="197" t="s">
        <v>3</v>
      </c>
      <c r="F169" s="198" t="s">
        <v>158</v>
      </c>
      <c r="H169" s="199">
        <v>2</v>
      </c>
      <c r="I169" s="200"/>
      <c r="L169" s="196"/>
      <c r="M169" s="201"/>
      <c r="N169" s="202"/>
      <c r="O169" s="202"/>
      <c r="P169" s="202"/>
      <c r="Q169" s="202"/>
      <c r="R169" s="202"/>
      <c r="S169" s="202"/>
      <c r="T169" s="203"/>
      <c r="AT169" s="197" t="s">
        <v>145</v>
      </c>
      <c r="AU169" s="197" t="s">
        <v>87</v>
      </c>
      <c r="AV169" s="13" t="s">
        <v>87</v>
      </c>
      <c r="AW169" s="13" t="s">
        <v>37</v>
      </c>
      <c r="AX169" s="13" t="s">
        <v>85</v>
      </c>
      <c r="AY169" s="197" t="s">
        <v>134</v>
      </c>
    </row>
    <row r="170" s="1" customFormat="1" ht="24" customHeight="1">
      <c r="B170" s="172"/>
      <c r="C170" s="173" t="s">
        <v>256</v>
      </c>
      <c r="D170" s="173" t="s">
        <v>136</v>
      </c>
      <c r="E170" s="174" t="s">
        <v>257</v>
      </c>
      <c r="F170" s="175" t="s">
        <v>258</v>
      </c>
      <c r="G170" s="176" t="s">
        <v>139</v>
      </c>
      <c r="H170" s="177">
        <v>272</v>
      </c>
      <c r="I170" s="178"/>
      <c r="J170" s="179">
        <f>ROUND(I170*H170,2)</f>
        <v>0</v>
      </c>
      <c r="K170" s="175" t="s">
        <v>140</v>
      </c>
      <c r="L170" s="38"/>
      <c r="M170" s="180" t="s">
        <v>3</v>
      </c>
      <c r="N170" s="181" t="s">
        <v>48</v>
      </c>
      <c r="O170" s="71"/>
      <c r="P170" s="182">
        <f>O170*H170</f>
        <v>0</v>
      </c>
      <c r="Q170" s="182">
        <v>0</v>
      </c>
      <c r="R170" s="182">
        <f>Q170*H170</f>
        <v>0</v>
      </c>
      <c r="S170" s="182">
        <v>0</v>
      </c>
      <c r="T170" s="183">
        <f>S170*H170</f>
        <v>0</v>
      </c>
      <c r="AR170" s="184" t="s">
        <v>141</v>
      </c>
      <c r="AT170" s="184" t="s">
        <v>136</v>
      </c>
      <c r="AU170" s="184" t="s">
        <v>87</v>
      </c>
      <c r="AY170" s="19" t="s">
        <v>134</v>
      </c>
      <c r="BE170" s="185">
        <f>IF(N170="základní",J170,0)</f>
        <v>0</v>
      </c>
      <c r="BF170" s="185">
        <f>IF(N170="snížená",J170,0)</f>
        <v>0</v>
      </c>
      <c r="BG170" s="185">
        <f>IF(N170="zákl. přenesená",J170,0)</f>
        <v>0</v>
      </c>
      <c r="BH170" s="185">
        <f>IF(N170="sníž. přenesená",J170,0)</f>
        <v>0</v>
      </c>
      <c r="BI170" s="185">
        <f>IF(N170="nulová",J170,0)</f>
        <v>0</v>
      </c>
      <c r="BJ170" s="19" t="s">
        <v>85</v>
      </c>
      <c r="BK170" s="185">
        <f>ROUND(I170*H170,2)</f>
        <v>0</v>
      </c>
      <c r="BL170" s="19" t="s">
        <v>141</v>
      </c>
      <c r="BM170" s="184" t="s">
        <v>259</v>
      </c>
    </row>
    <row r="171" s="1" customFormat="1">
      <c r="B171" s="38"/>
      <c r="D171" s="186" t="s">
        <v>143</v>
      </c>
      <c r="F171" s="187" t="s">
        <v>260</v>
      </c>
      <c r="I171" s="115"/>
      <c r="L171" s="38"/>
      <c r="M171" s="188"/>
      <c r="N171" s="71"/>
      <c r="O171" s="71"/>
      <c r="P171" s="71"/>
      <c r="Q171" s="71"/>
      <c r="R171" s="71"/>
      <c r="S171" s="71"/>
      <c r="T171" s="72"/>
      <c r="AT171" s="19" t="s">
        <v>143</v>
      </c>
      <c r="AU171" s="19" t="s">
        <v>87</v>
      </c>
    </row>
    <row r="172" s="12" customFormat="1">
      <c r="B172" s="189"/>
      <c r="D172" s="186" t="s">
        <v>145</v>
      </c>
      <c r="E172" s="190" t="s">
        <v>3</v>
      </c>
      <c r="F172" s="191" t="s">
        <v>146</v>
      </c>
      <c r="H172" s="190" t="s">
        <v>3</v>
      </c>
      <c r="I172" s="192"/>
      <c r="L172" s="189"/>
      <c r="M172" s="193"/>
      <c r="N172" s="194"/>
      <c r="O172" s="194"/>
      <c r="P172" s="194"/>
      <c r="Q172" s="194"/>
      <c r="R172" s="194"/>
      <c r="S172" s="194"/>
      <c r="T172" s="195"/>
      <c r="AT172" s="190" t="s">
        <v>145</v>
      </c>
      <c r="AU172" s="190" t="s">
        <v>87</v>
      </c>
      <c r="AV172" s="12" t="s">
        <v>85</v>
      </c>
      <c r="AW172" s="12" t="s">
        <v>37</v>
      </c>
      <c r="AX172" s="12" t="s">
        <v>77</v>
      </c>
      <c r="AY172" s="190" t="s">
        <v>134</v>
      </c>
    </row>
    <row r="173" s="13" customFormat="1">
      <c r="B173" s="196"/>
      <c r="D173" s="186" t="s">
        <v>145</v>
      </c>
      <c r="E173" s="197" t="s">
        <v>3</v>
      </c>
      <c r="F173" s="198" t="s">
        <v>147</v>
      </c>
      <c r="H173" s="199">
        <v>272</v>
      </c>
      <c r="I173" s="200"/>
      <c r="L173" s="196"/>
      <c r="M173" s="201"/>
      <c r="N173" s="202"/>
      <c r="O173" s="202"/>
      <c r="P173" s="202"/>
      <c r="Q173" s="202"/>
      <c r="R173" s="202"/>
      <c r="S173" s="202"/>
      <c r="T173" s="203"/>
      <c r="AT173" s="197" t="s">
        <v>145</v>
      </c>
      <c r="AU173" s="197" t="s">
        <v>87</v>
      </c>
      <c r="AV173" s="13" t="s">
        <v>87</v>
      </c>
      <c r="AW173" s="13" t="s">
        <v>37</v>
      </c>
      <c r="AX173" s="13" t="s">
        <v>85</v>
      </c>
      <c r="AY173" s="197" t="s">
        <v>134</v>
      </c>
    </row>
    <row r="174" s="11" customFormat="1" ht="22.8" customHeight="1">
      <c r="B174" s="159"/>
      <c r="D174" s="160" t="s">
        <v>76</v>
      </c>
      <c r="E174" s="170" t="s">
        <v>180</v>
      </c>
      <c r="F174" s="170" t="s">
        <v>261</v>
      </c>
      <c r="I174" s="162"/>
      <c r="J174" s="171">
        <f>BK174</f>
        <v>0</v>
      </c>
      <c r="L174" s="159"/>
      <c r="M174" s="164"/>
      <c r="N174" s="165"/>
      <c r="O174" s="165"/>
      <c r="P174" s="166">
        <f>SUM(P175:P205)</f>
        <v>0</v>
      </c>
      <c r="Q174" s="165"/>
      <c r="R174" s="166">
        <f>SUM(R175:R205)</f>
        <v>8.3171141500000001</v>
      </c>
      <c r="S174" s="165"/>
      <c r="T174" s="167">
        <f>SUM(T175:T205)</f>
        <v>160.29158000000001</v>
      </c>
      <c r="AR174" s="160" t="s">
        <v>85</v>
      </c>
      <c r="AT174" s="168" t="s">
        <v>76</v>
      </c>
      <c r="AU174" s="168" t="s">
        <v>85</v>
      </c>
      <c r="AY174" s="160" t="s">
        <v>134</v>
      </c>
      <c r="BK174" s="169">
        <f>SUM(BK175:BK205)</f>
        <v>0</v>
      </c>
    </row>
    <row r="175" s="1" customFormat="1" ht="24" customHeight="1">
      <c r="B175" s="172"/>
      <c r="C175" s="173" t="s">
        <v>262</v>
      </c>
      <c r="D175" s="173" t="s">
        <v>136</v>
      </c>
      <c r="E175" s="174" t="s">
        <v>263</v>
      </c>
      <c r="F175" s="175" t="s">
        <v>264</v>
      </c>
      <c r="G175" s="176" t="s">
        <v>265</v>
      </c>
      <c r="H175" s="177">
        <v>54.503999999999998</v>
      </c>
      <c r="I175" s="178"/>
      <c r="J175" s="179">
        <f>ROUND(I175*H175,2)</f>
        <v>0</v>
      </c>
      <c r="K175" s="175" t="s">
        <v>140</v>
      </c>
      <c r="L175" s="38"/>
      <c r="M175" s="180" t="s">
        <v>3</v>
      </c>
      <c r="N175" s="181" t="s">
        <v>48</v>
      </c>
      <c r="O175" s="71"/>
      <c r="P175" s="182">
        <f>O175*H175</f>
        <v>0</v>
      </c>
      <c r="Q175" s="182">
        <v>0.12</v>
      </c>
      <c r="R175" s="182">
        <f>Q175*H175</f>
        <v>6.5404799999999996</v>
      </c>
      <c r="S175" s="182">
        <v>2.2000000000000002</v>
      </c>
      <c r="T175" s="183">
        <f>S175*H175</f>
        <v>119.9088</v>
      </c>
      <c r="AR175" s="184" t="s">
        <v>141</v>
      </c>
      <c r="AT175" s="184" t="s">
        <v>136</v>
      </c>
      <c r="AU175" s="184" t="s">
        <v>87</v>
      </c>
      <c r="AY175" s="19" t="s">
        <v>134</v>
      </c>
      <c r="BE175" s="185">
        <f>IF(N175="základní",J175,0)</f>
        <v>0</v>
      </c>
      <c r="BF175" s="185">
        <f>IF(N175="snížená",J175,0)</f>
        <v>0</v>
      </c>
      <c r="BG175" s="185">
        <f>IF(N175="zákl. přenesená",J175,0)</f>
        <v>0</v>
      </c>
      <c r="BH175" s="185">
        <f>IF(N175="sníž. přenesená",J175,0)</f>
        <v>0</v>
      </c>
      <c r="BI175" s="185">
        <f>IF(N175="nulová",J175,0)</f>
        <v>0</v>
      </c>
      <c r="BJ175" s="19" t="s">
        <v>85</v>
      </c>
      <c r="BK175" s="185">
        <f>ROUND(I175*H175,2)</f>
        <v>0</v>
      </c>
      <c r="BL175" s="19" t="s">
        <v>141</v>
      </c>
      <c r="BM175" s="184" t="s">
        <v>266</v>
      </c>
    </row>
    <row r="176" s="1" customFormat="1">
      <c r="B176" s="38"/>
      <c r="D176" s="186" t="s">
        <v>143</v>
      </c>
      <c r="F176" s="187" t="s">
        <v>267</v>
      </c>
      <c r="I176" s="115"/>
      <c r="L176" s="38"/>
      <c r="M176" s="188"/>
      <c r="N176" s="71"/>
      <c r="O176" s="71"/>
      <c r="P176" s="71"/>
      <c r="Q176" s="71"/>
      <c r="R176" s="71"/>
      <c r="S176" s="71"/>
      <c r="T176" s="72"/>
      <c r="AT176" s="19" t="s">
        <v>143</v>
      </c>
      <c r="AU176" s="19" t="s">
        <v>87</v>
      </c>
    </row>
    <row r="177" s="12" customFormat="1">
      <c r="B177" s="189"/>
      <c r="D177" s="186" t="s">
        <v>145</v>
      </c>
      <c r="E177" s="190" t="s">
        <v>3</v>
      </c>
      <c r="F177" s="191" t="s">
        <v>268</v>
      </c>
      <c r="H177" s="190" t="s">
        <v>3</v>
      </c>
      <c r="I177" s="192"/>
      <c r="L177" s="189"/>
      <c r="M177" s="193"/>
      <c r="N177" s="194"/>
      <c r="O177" s="194"/>
      <c r="P177" s="194"/>
      <c r="Q177" s="194"/>
      <c r="R177" s="194"/>
      <c r="S177" s="194"/>
      <c r="T177" s="195"/>
      <c r="AT177" s="190" t="s">
        <v>145</v>
      </c>
      <c r="AU177" s="190" t="s">
        <v>87</v>
      </c>
      <c r="AV177" s="12" t="s">
        <v>85</v>
      </c>
      <c r="AW177" s="12" t="s">
        <v>37</v>
      </c>
      <c r="AX177" s="12" t="s">
        <v>77</v>
      </c>
      <c r="AY177" s="190" t="s">
        <v>134</v>
      </c>
    </row>
    <row r="178" s="13" customFormat="1">
      <c r="B178" s="196"/>
      <c r="D178" s="186" t="s">
        <v>145</v>
      </c>
      <c r="E178" s="197" t="s">
        <v>3</v>
      </c>
      <c r="F178" s="198" t="s">
        <v>269</v>
      </c>
      <c r="H178" s="199">
        <v>12.6</v>
      </c>
      <c r="I178" s="200"/>
      <c r="L178" s="196"/>
      <c r="M178" s="201"/>
      <c r="N178" s="202"/>
      <c r="O178" s="202"/>
      <c r="P178" s="202"/>
      <c r="Q178" s="202"/>
      <c r="R178" s="202"/>
      <c r="S178" s="202"/>
      <c r="T178" s="203"/>
      <c r="AT178" s="197" t="s">
        <v>145</v>
      </c>
      <c r="AU178" s="197" t="s">
        <v>87</v>
      </c>
      <c r="AV178" s="13" t="s">
        <v>87</v>
      </c>
      <c r="AW178" s="13" t="s">
        <v>37</v>
      </c>
      <c r="AX178" s="13" t="s">
        <v>77</v>
      </c>
      <c r="AY178" s="197" t="s">
        <v>134</v>
      </c>
    </row>
    <row r="179" s="13" customFormat="1">
      <c r="B179" s="196"/>
      <c r="D179" s="186" t="s">
        <v>145</v>
      </c>
      <c r="E179" s="197" t="s">
        <v>3</v>
      </c>
      <c r="F179" s="198" t="s">
        <v>270</v>
      </c>
      <c r="H179" s="199">
        <v>12.6</v>
      </c>
      <c r="I179" s="200"/>
      <c r="L179" s="196"/>
      <c r="M179" s="201"/>
      <c r="N179" s="202"/>
      <c r="O179" s="202"/>
      <c r="P179" s="202"/>
      <c r="Q179" s="202"/>
      <c r="R179" s="202"/>
      <c r="S179" s="202"/>
      <c r="T179" s="203"/>
      <c r="AT179" s="197" t="s">
        <v>145</v>
      </c>
      <c r="AU179" s="197" t="s">
        <v>87</v>
      </c>
      <c r="AV179" s="13" t="s">
        <v>87</v>
      </c>
      <c r="AW179" s="13" t="s">
        <v>37</v>
      </c>
      <c r="AX179" s="13" t="s">
        <v>77</v>
      </c>
      <c r="AY179" s="197" t="s">
        <v>134</v>
      </c>
    </row>
    <row r="180" s="13" customFormat="1">
      <c r="B180" s="196"/>
      <c r="D180" s="186" t="s">
        <v>145</v>
      </c>
      <c r="E180" s="197" t="s">
        <v>3</v>
      </c>
      <c r="F180" s="198" t="s">
        <v>271</v>
      </c>
      <c r="H180" s="199">
        <v>18.216000000000001</v>
      </c>
      <c r="I180" s="200"/>
      <c r="L180" s="196"/>
      <c r="M180" s="201"/>
      <c r="N180" s="202"/>
      <c r="O180" s="202"/>
      <c r="P180" s="202"/>
      <c r="Q180" s="202"/>
      <c r="R180" s="202"/>
      <c r="S180" s="202"/>
      <c r="T180" s="203"/>
      <c r="AT180" s="197" t="s">
        <v>145</v>
      </c>
      <c r="AU180" s="197" t="s">
        <v>87</v>
      </c>
      <c r="AV180" s="13" t="s">
        <v>87</v>
      </c>
      <c r="AW180" s="13" t="s">
        <v>37</v>
      </c>
      <c r="AX180" s="13" t="s">
        <v>77</v>
      </c>
      <c r="AY180" s="197" t="s">
        <v>134</v>
      </c>
    </row>
    <row r="181" s="13" customFormat="1">
      <c r="B181" s="196"/>
      <c r="D181" s="186" t="s">
        <v>145</v>
      </c>
      <c r="E181" s="197" t="s">
        <v>3</v>
      </c>
      <c r="F181" s="198" t="s">
        <v>272</v>
      </c>
      <c r="H181" s="199">
        <v>11.087999999999999</v>
      </c>
      <c r="I181" s="200"/>
      <c r="L181" s="196"/>
      <c r="M181" s="201"/>
      <c r="N181" s="202"/>
      <c r="O181" s="202"/>
      <c r="P181" s="202"/>
      <c r="Q181" s="202"/>
      <c r="R181" s="202"/>
      <c r="S181" s="202"/>
      <c r="T181" s="203"/>
      <c r="AT181" s="197" t="s">
        <v>145</v>
      </c>
      <c r="AU181" s="197" t="s">
        <v>87</v>
      </c>
      <c r="AV181" s="13" t="s">
        <v>87</v>
      </c>
      <c r="AW181" s="13" t="s">
        <v>37</v>
      </c>
      <c r="AX181" s="13" t="s">
        <v>77</v>
      </c>
      <c r="AY181" s="197" t="s">
        <v>134</v>
      </c>
    </row>
    <row r="182" s="14" customFormat="1">
      <c r="B182" s="204"/>
      <c r="D182" s="186" t="s">
        <v>145</v>
      </c>
      <c r="E182" s="205" t="s">
        <v>3</v>
      </c>
      <c r="F182" s="206" t="s">
        <v>192</v>
      </c>
      <c r="H182" s="207">
        <v>54.503999999999998</v>
      </c>
      <c r="I182" s="208"/>
      <c r="L182" s="204"/>
      <c r="M182" s="209"/>
      <c r="N182" s="210"/>
      <c r="O182" s="210"/>
      <c r="P182" s="210"/>
      <c r="Q182" s="210"/>
      <c r="R182" s="210"/>
      <c r="S182" s="210"/>
      <c r="T182" s="211"/>
      <c r="AT182" s="205" t="s">
        <v>145</v>
      </c>
      <c r="AU182" s="205" t="s">
        <v>87</v>
      </c>
      <c r="AV182" s="14" t="s">
        <v>141</v>
      </c>
      <c r="AW182" s="14" t="s">
        <v>37</v>
      </c>
      <c r="AX182" s="14" t="s">
        <v>85</v>
      </c>
      <c r="AY182" s="205" t="s">
        <v>134</v>
      </c>
    </row>
    <row r="183" s="1" customFormat="1" ht="24" customHeight="1">
      <c r="B183" s="172"/>
      <c r="C183" s="173" t="s">
        <v>273</v>
      </c>
      <c r="D183" s="173" t="s">
        <v>136</v>
      </c>
      <c r="E183" s="174" t="s">
        <v>274</v>
      </c>
      <c r="F183" s="175" t="s">
        <v>275</v>
      </c>
      <c r="G183" s="176" t="s">
        <v>265</v>
      </c>
      <c r="H183" s="177">
        <v>3.3650000000000002</v>
      </c>
      <c r="I183" s="178"/>
      <c r="J183" s="179">
        <f>ROUND(I183*H183,2)</f>
        <v>0</v>
      </c>
      <c r="K183" s="175" t="s">
        <v>140</v>
      </c>
      <c r="L183" s="38"/>
      <c r="M183" s="180" t="s">
        <v>3</v>
      </c>
      <c r="N183" s="181" t="s">
        <v>48</v>
      </c>
      <c r="O183" s="71"/>
      <c r="P183" s="182">
        <f>O183*H183</f>
        <v>0</v>
      </c>
      <c r="Q183" s="182">
        <v>0.12171</v>
      </c>
      <c r="R183" s="182">
        <f>Q183*H183</f>
        <v>0.40955415000000001</v>
      </c>
      <c r="S183" s="182">
        <v>2.3999999999999999</v>
      </c>
      <c r="T183" s="183">
        <f>S183*H183</f>
        <v>8.0760000000000005</v>
      </c>
      <c r="AR183" s="184" t="s">
        <v>141</v>
      </c>
      <c r="AT183" s="184" t="s">
        <v>136</v>
      </c>
      <c r="AU183" s="184" t="s">
        <v>87</v>
      </c>
      <c r="AY183" s="19" t="s">
        <v>134</v>
      </c>
      <c r="BE183" s="185">
        <f>IF(N183="základní",J183,0)</f>
        <v>0</v>
      </c>
      <c r="BF183" s="185">
        <f>IF(N183="snížená",J183,0)</f>
        <v>0</v>
      </c>
      <c r="BG183" s="185">
        <f>IF(N183="zákl. přenesená",J183,0)</f>
        <v>0</v>
      </c>
      <c r="BH183" s="185">
        <f>IF(N183="sníž. přenesená",J183,0)</f>
        <v>0</v>
      </c>
      <c r="BI183" s="185">
        <f>IF(N183="nulová",J183,0)</f>
        <v>0</v>
      </c>
      <c r="BJ183" s="19" t="s">
        <v>85</v>
      </c>
      <c r="BK183" s="185">
        <f>ROUND(I183*H183,2)</f>
        <v>0</v>
      </c>
      <c r="BL183" s="19" t="s">
        <v>141</v>
      </c>
      <c r="BM183" s="184" t="s">
        <v>276</v>
      </c>
    </row>
    <row r="184" s="1" customFormat="1">
      <c r="B184" s="38"/>
      <c r="D184" s="186" t="s">
        <v>143</v>
      </c>
      <c r="F184" s="187" t="s">
        <v>267</v>
      </c>
      <c r="I184" s="115"/>
      <c r="L184" s="38"/>
      <c r="M184" s="188"/>
      <c r="N184" s="71"/>
      <c r="O184" s="71"/>
      <c r="P184" s="71"/>
      <c r="Q184" s="71"/>
      <c r="R184" s="71"/>
      <c r="S184" s="71"/>
      <c r="T184" s="72"/>
      <c r="AT184" s="19" t="s">
        <v>143</v>
      </c>
      <c r="AU184" s="19" t="s">
        <v>87</v>
      </c>
    </row>
    <row r="185" s="12" customFormat="1">
      <c r="B185" s="189"/>
      <c r="D185" s="186" t="s">
        <v>145</v>
      </c>
      <c r="E185" s="190" t="s">
        <v>3</v>
      </c>
      <c r="F185" s="191" t="s">
        <v>277</v>
      </c>
      <c r="H185" s="190" t="s">
        <v>3</v>
      </c>
      <c r="I185" s="192"/>
      <c r="L185" s="189"/>
      <c r="M185" s="193"/>
      <c r="N185" s="194"/>
      <c r="O185" s="194"/>
      <c r="P185" s="194"/>
      <c r="Q185" s="194"/>
      <c r="R185" s="194"/>
      <c r="S185" s="194"/>
      <c r="T185" s="195"/>
      <c r="AT185" s="190" t="s">
        <v>145</v>
      </c>
      <c r="AU185" s="190" t="s">
        <v>87</v>
      </c>
      <c r="AV185" s="12" t="s">
        <v>85</v>
      </c>
      <c r="AW185" s="12" t="s">
        <v>37</v>
      </c>
      <c r="AX185" s="12" t="s">
        <v>77</v>
      </c>
      <c r="AY185" s="190" t="s">
        <v>134</v>
      </c>
    </row>
    <row r="186" s="13" customFormat="1">
      <c r="B186" s="196"/>
      <c r="D186" s="186" t="s">
        <v>145</v>
      </c>
      <c r="E186" s="197" t="s">
        <v>3</v>
      </c>
      <c r="F186" s="198" t="s">
        <v>278</v>
      </c>
      <c r="H186" s="199">
        <v>1.7470000000000001</v>
      </c>
      <c r="I186" s="200"/>
      <c r="L186" s="196"/>
      <c r="M186" s="201"/>
      <c r="N186" s="202"/>
      <c r="O186" s="202"/>
      <c r="P186" s="202"/>
      <c r="Q186" s="202"/>
      <c r="R186" s="202"/>
      <c r="S186" s="202"/>
      <c r="T186" s="203"/>
      <c r="AT186" s="197" t="s">
        <v>145</v>
      </c>
      <c r="AU186" s="197" t="s">
        <v>87</v>
      </c>
      <c r="AV186" s="13" t="s">
        <v>87</v>
      </c>
      <c r="AW186" s="13" t="s">
        <v>37</v>
      </c>
      <c r="AX186" s="13" t="s">
        <v>77</v>
      </c>
      <c r="AY186" s="197" t="s">
        <v>134</v>
      </c>
    </row>
    <row r="187" s="13" customFormat="1">
      <c r="B187" s="196"/>
      <c r="D187" s="186" t="s">
        <v>145</v>
      </c>
      <c r="E187" s="197" t="s">
        <v>3</v>
      </c>
      <c r="F187" s="198" t="s">
        <v>279</v>
      </c>
      <c r="H187" s="199">
        <v>1.6180000000000001</v>
      </c>
      <c r="I187" s="200"/>
      <c r="L187" s="196"/>
      <c r="M187" s="201"/>
      <c r="N187" s="202"/>
      <c r="O187" s="202"/>
      <c r="P187" s="202"/>
      <c r="Q187" s="202"/>
      <c r="R187" s="202"/>
      <c r="S187" s="202"/>
      <c r="T187" s="203"/>
      <c r="AT187" s="197" t="s">
        <v>145</v>
      </c>
      <c r="AU187" s="197" t="s">
        <v>87</v>
      </c>
      <c r="AV187" s="13" t="s">
        <v>87</v>
      </c>
      <c r="AW187" s="13" t="s">
        <v>37</v>
      </c>
      <c r="AX187" s="13" t="s">
        <v>77</v>
      </c>
      <c r="AY187" s="197" t="s">
        <v>134</v>
      </c>
    </row>
    <row r="188" s="14" customFormat="1">
      <c r="B188" s="204"/>
      <c r="D188" s="186" t="s">
        <v>145</v>
      </c>
      <c r="E188" s="205" t="s">
        <v>3</v>
      </c>
      <c r="F188" s="206" t="s">
        <v>192</v>
      </c>
      <c r="H188" s="207">
        <v>3.3650000000000002</v>
      </c>
      <c r="I188" s="208"/>
      <c r="L188" s="204"/>
      <c r="M188" s="209"/>
      <c r="N188" s="210"/>
      <c r="O188" s="210"/>
      <c r="P188" s="210"/>
      <c r="Q188" s="210"/>
      <c r="R188" s="210"/>
      <c r="S188" s="210"/>
      <c r="T188" s="211"/>
      <c r="AT188" s="205" t="s">
        <v>145</v>
      </c>
      <c r="AU188" s="205" t="s">
        <v>87</v>
      </c>
      <c r="AV188" s="14" t="s">
        <v>141</v>
      </c>
      <c r="AW188" s="14" t="s">
        <v>37</v>
      </c>
      <c r="AX188" s="14" t="s">
        <v>85</v>
      </c>
      <c r="AY188" s="205" t="s">
        <v>134</v>
      </c>
    </row>
    <row r="189" s="1" customFormat="1" ht="24" customHeight="1">
      <c r="B189" s="172"/>
      <c r="C189" s="173" t="s">
        <v>280</v>
      </c>
      <c r="D189" s="173" t="s">
        <v>136</v>
      </c>
      <c r="E189" s="174" t="s">
        <v>281</v>
      </c>
      <c r="F189" s="175" t="s">
        <v>282</v>
      </c>
      <c r="G189" s="176" t="s">
        <v>265</v>
      </c>
      <c r="H189" s="177">
        <v>11.372</v>
      </c>
      <c r="I189" s="178"/>
      <c r="J189" s="179">
        <f>ROUND(I189*H189,2)</f>
        <v>0</v>
      </c>
      <c r="K189" s="175" t="s">
        <v>140</v>
      </c>
      <c r="L189" s="38"/>
      <c r="M189" s="180" t="s">
        <v>3</v>
      </c>
      <c r="N189" s="181" t="s">
        <v>48</v>
      </c>
      <c r="O189" s="71"/>
      <c r="P189" s="182">
        <f>O189*H189</f>
        <v>0</v>
      </c>
      <c r="Q189" s="182">
        <v>0.12</v>
      </c>
      <c r="R189" s="182">
        <f>Q189*H189</f>
        <v>1.3646399999999999</v>
      </c>
      <c r="S189" s="182">
        <v>2.4900000000000002</v>
      </c>
      <c r="T189" s="183">
        <f>S189*H189</f>
        <v>28.316280000000003</v>
      </c>
      <c r="AR189" s="184" t="s">
        <v>141</v>
      </c>
      <c r="AT189" s="184" t="s">
        <v>136</v>
      </c>
      <c r="AU189" s="184" t="s">
        <v>87</v>
      </c>
      <c r="AY189" s="19" t="s">
        <v>134</v>
      </c>
      <c r="BE189" s="185">
        <f>IF(N189="základní",J189,0)</f>
        <v>0</v>
      </c>
      <c r="BF189" s="185">
        <f>IF(N189="snížená",J189,0)</f>
        <v>0</v>
      </c>
      <c r="BG189" s="185">
        <f>IF(N189="zákl. přenesená",J189,0)</f>
        <v>0</v>
      </c>
      <c r="BH189" s="185">
        <f>IF(N189="sníž. přenesená",J189,0)</f>
        <v>0</v>
      </c>
      <c r="BI189" s="185">
        <f>IF(N189="nulová",J189,0)</f>
        <v>0</v>
      </c>
      <c r="BJ189" s="19" t="s">
        <v>85</v>
      </c>
      <c r="BK189" s="185">
        <f>ROUND(I189*H189,2)</f>
        <v>0</v>
      </c>
      <c r="BL189" s="19" t="s">
        <v>141</v>
      </c>
      <c r="BM189" s="184" t="s">
        <v>283</v>
      </c>
    </row>
    <row r="190" s="1" customFormat="1">
      <c r="B190" s="38"/>
      <c r="D190" s="186" t="s">
        <v>143</v>
      </c>
      <c r="F190" s="187" t="s">
        <v>267</v>
      </c>
      <c r="I190" s="115"/>
      <c r="L190" s="38"/>
      <c r="M190" s="188"/>
      <c r="N190" s="71"/>
      <c r="O190" s="71"/>
      <c r="P190" s="71"/>
      <c r="Q190" s="71"/>
      <c r="R190" s="71"/>
      <c r="S190" s="71"/>
      <c r="T190" s="72"/>
      <c r="AT190" s="19" t="s">
        <v>143</v>
      </c>
      <c r="AU190" s="19" t="s">
        <v>87</v>
      </c>
    </row>
    <row r="191" s="12" customFormat="1">
      <c r="B191" s="189"/>
      <c r="D191" s="186" t="s">
        <v>145</v>
      </c>
      <c r="E191" s="190" t="s">
        <v>3</v>
      </c>
      <c r="F191" s="191" t="s">
        <v>284</v>
      </c>
      <c r="H191" s="190" t="s">
        <v>3</v>
      </c>
      <c r="I191" s="192"/>
      <c r="L191" s="189"/>
      <c r="M191" s="193"/>
      <c r="N191" s="194"/>
      <c r="O191" s="194"/>
      <c r="P191" s="194"/>
      <c r="Q191" s="194"/>
      <c r="R191" s="194"/>
      <c r="S191" s="194"/>
      <c r="T191" s="195"/>
      <c r="AT191" s="190" t="s">
        <v>145</v>
      </c>
      <c r="AU191" s="190" t="s">
        <v>87</v>
      </c>
      <c r="AV191" s="12" t="s">
        <v>85</v>
      </c>
      <c r="AW191" s="12" t="s">
        <v>37</v>
      </c>
      <c r="AX191" s="12" t="s">
        <v>77</v>
      </c>
      <c r="AY191" s="190" t="s">
        <v>134</v>
      </c>
    </row>
    <row r="192" s="13" customFormat="1">
      <c r="B192" s="196"/>
      <c r="D192" s="186" t="s">
        <v>145</v>
      </c>
      <c r="E192" s="197" t="s">
        <v>3</v>
      </c>
      <c r="F192" s="198" t="s">
        <v>285</v>
      </c>
      <c r="H192" s="199">
        <v>11.372</v>
      </c>
      <c r="I192" s="200"/>
      <c r="L192" s="196"/>
      <c r="M192" s="201"/>
      <c r="N192" s="202"/>
      <c r="O192" s="202"/>
      <c r="P192" s="202"/>
      <c r="Q192" s="202"/>
      <c r="R192" s="202"/>
      <c r="S192" s="202"/>
      <c r="T192" s="203"/>
      <c r="AT192" s="197" t="s">
        <v>145</v>
      </c>
      <c r="AU192" s="197" t="s">
        <v>87</v>
      </c>
      <c r="AV192" s="13" t="s">
        <v>87</v>
      </c>
      <c r="AW192" s="13" t="s">
        <v>37</v>
      </c>
      <c r="AX192" s="13" t="s">
        <v>85</v>
      </c>
      <c r="AY192" s="197" t="s">
        <v>134</v>
      </c>
    </row>
    <row r="193" s="1" customFormat="1" ht="48" customHeight="1">
      <c r="B193" s="172"/>
      <c r="C193" s="173" t="s">
        <v>286</v>
      </c>
      <c r="D193" s="173" t="s">
        <v>136</v>
      </c>
      <c r="E193" s="174" t="s">
        <v>287</v>
      </c>
      <c r="F193" s="175" t="s">
        <v>288</v>
      </c>
      <c r="G193" s="176" t="s">
        <v>150</v>
      </c>
      <c r="H193" s="177">
        <v>2</v>
      </c>
      <c r="I193" s="178"/>
      <c r="J193" s="179">
        <f>ROUND(I193*H193,2)</f>
        <v>0</v>
      </c>
      <c r="K193" s="175" t="s">
        <v>140</v>
      </c>
      <c r="L193" s="38"/>
      <c r="M193" s="180" t="s">
        <v>3</v>
      </c>
      <c r="N193" s="181" t="s">
        <v>48</v>
      </c>
      <c r="O193" s="71"/>
      <c r="P193" s="182">
        <f>O193*H193</f>
        <v>0</v>
      </c>
      <c r="Q193" s="182">
        <v>0</v>
      </c>
      <c r="R193" s="182">
        <f>Q193*H193</f>
        <v>0</v>
      </c>
      <c r="S193" s="182">
        <v>0.082000000000000003</v>
      </c>
      <c r="T193" s="183">
        <f>S193*H193</f>
        <v>0.16400000000000001</v>
      </c>
      <c r="AR193" s="184" t="s">
        <v>141</v>
      </c>
      <c r="AT193" s="184" t="s">
        <v>136</v>
      </c>
      <c r="AU193" s="184" t="s">
        <v>87</v>
      </c>
      <c r="AY193" s="19" t="s">
        <v>134</v>
      </c>
      <c r="BE193" s="185">
        <f>IF(N193="základní",J193,0)</f>
        <v>0</v>
      </c>
      <c r="BF193" s="185">
        <f>IF(N193="snížená",J193,0)</f>
        <v>0</v>
      </c>
      <c r="BG193" s="185">
        <f>IF(N193="zákl. přenesená",J193,0)</f>
        <v>0</v>
      </c>
      <c r="BH193" s="185">
        <f>IF(N193="sníž. přenesená",J193,0)</f>
        <v>0</v>
      </c>
      <c r="BI193" s="185">
        <f>IF(N193="nulová",J193,0)</f>
        <v>0</v>
      </c>
      <c r="BJ193" s="19" t="s">
        <v>85</v>
      </c>
      <c r="BK193" s="185">
        <f>ROUND(I193*H193,2)</f>
        <v>0</v>
      </c>
      <c r="BL193" s="19" t="s">
        <v>141</v>
      </c>
      <c r="BM193" s="184" t="s">
        <v>289</v>
      </c>
    </row>
    <row r="194" s="1" customFormat="1">
      <c r="B194" s="38"/>
      <c r="D194" s="186" t="s">
        <v>143</v>
      </c>
      <c r="F194" s="187" t="s">
        <v>290</v>
      </c>
      <c r="I194" s="115"/>
      <c r="L194" s="38"/>
      <c r="M194" s="188"/>
      <c r="N194" s="71"/>
      <c r="O194" s="71"/>
      <c r="P194" s="71"/>
      <c r="Q194" s="71"/>
      <c r="R194" s="71"/>
      <c r="S194" s="71"/>
      <c r="T194" s="72"/>
      <c r="AT194" s="19" t="s">
        <v>143</v>
      </c>
      <c r="AU194" s="19" t="s">
        <v>87</v>
      </c>
    </row>
    <row r="195" s="13" customFormat="1">
      <c r="B195" s="196"/>
      <c r="D195" s="186" t="s">
        <v>145</v>
      </c>
      <c r="E195" s="197" t="s">
        <v>3</v>
      </c>
      <c r="F195" s="198" t="s">
        <v>291</v>
      </c>
      <c r="H195" s="199">
        <v>2</v>
      </c>
      <c r="I195" s="200"/>
      <c r="L195" s="196"/>
      <c r="M195" s="201"/>
      <c r="N195" s="202"/>
      <c r="O195" s="202"/>
      <c r="P195" s="202"/>
      <c r="Q195" s="202"/>
      <c r="R195" s="202"/>
      <c r="S195" s="202"/>
      <c r="T195" s="203"/>
      <c r="AT195" s="197" t="s">
        <v>145</v>
      </c>
      <c r="AU195" s="197" t="s">
        <v>87</v>
      </c>
      <c r="AV195" s="13" t="s">
        <v>87</v>
      </c>
      <c r="AW195" s="13" t="s">
        <v>37</v>
      </c>
      <c r="AX195" s="13" t="s">
        <v>85</v>
      </c>
      <c r="AY195" s="197" t="s">
        <v>134</v>
      </c>
    </row>
    <row r="196" s="1" customFormat="1" ht="24" customHeight="1">
      <c r="B196" s="172"/>
      <c r="C196" s="173" t="s">
        <v>292</v>
      </c>
      <c r="D196" s="173" t="s">
        <v>136</v>
      </c>
      <c r="E196" s="174" t="s">
        <v>293</v>
      </c>
      <c r="F196" s="175" t="s">
        <v>294</v>
      </c>
      <c r="G196" s="176" t="s">
        <v>295</v>
      </c>
      <c r="H196" s="177">
        <v>2.4900000000000002</v>
      </c>
      <c r="I196" s="178"/>
      <c r="J196" s="179">
        <f>ROUND(I196*H196,2)</f>
        <v>0</v>
      </c>
      <c r="K196" s="175" t="s">
        <v>140</v>
      </c>
      <c r="L196" s="38"/>
      <c r="M196" s="180" t="s">
        <v>3</v>
      </c>
      <c r="N196" s="181" t="s">
        <v>48</v>
      </c>
      <c r="O196" s="71"/>
      <c r="P196" s="182">
        <f>O196*H196</f>
        <v>0</v>
      </c>
      <c r="Q196" s="182">
        <v>0</v>
      </c>
      <c r="R196" s="182">
        <f>Q196*H196</f>
        <v>0</v>
      </c>
      <c r="S196" s="182">
        <v>1</v>
      </c>
      <c r="T196" s="183">
        <f>S196*H196</f>
        <v>2.4900000000000002</v>
      </c>
      <c r="AR196" s="184" t="s">
        <v>141</v>
      </c>
      <c r="AT196" s="184" t="s">
        <v>136</v>
      </c>
      <c r="AU196" s="184" t="s">
        <v>87</v>
      </c>
      <c r="AY196" s="19" t="s">
        <v>134</v>
      </c>
      <c r="BE196" s="185">
        <f>IF(N196="základní",J196,0)</f>
        <v>0</v>
      </c>
      <c r="BF196" s="185">
        <f>IF(N196="snížená",J196,0)</f>
        <v>0</v>
      </c>
      <c r="BG196" s="185">
        <f>IF(N196="zákl. přenesená",J196,0)</f>
        <v>0</v>
      </c>
      <c r="BH196" s="185">
        <f>IF(N196="sníž. přenesená",J196,0)</f>
        <v>0</v>
      </c>
      <c r="BI196" s="185">
        <f>IF(N196="nulová",J196,0)</f>
        <v>0</v>
      </c>
      <c r="BJ196" s="19" t="s">
        <v>85</v>
      </c>
      <c r="BK196" s="185">
        <f>ROUND(I196*H196,2)</f>
        <v>0</v>
      </c>
      <c r="BL196" s="19" t="s">
        <v>141</v>
      </c>
      <c r="BM196" s="184" t="s">
        <v>296</v>
      </c>
    </row>
    <row r="197" s="1" customFormat="1">
      <c r="B197" s="38"/>
      <c r="D197" s="186" t="s">
        <v>143</v>
      </c>
      <c r="F197" s="187" t="s">
        <v>297</v>
      </c>
      <c r="I197" s="115"/>
      <c r="L197" s="38"/>
      <c r="M197" s="188"/>
      <c r="N197" s="71"/>
      <c r="O197" s="71"/>
      <c r="P197" s="71"/>
      <c r="Q197" s="71"/>
      <c r="R197" s="71"/>
      <c r="S197" s="71"/>
      <c r="T197" s="72"/>
      <c r="AT197" s="19" t="s">
        <v>143</v>
      </c>
      <c r="AU197" s="19" t="s">
        <v>87</v>
      </c>
    </row>
    <row r="198" s="12" customFormat="1">
      <c r="B198" s="189"/>
      <c r="D198" s="186" t="s">
        <v>145</v>
      </c>
      <c r="E198" s="190" t="s">
        <v>3</v>
      </c>
      <c r="F198" s="191" t="s">
        <v>298</v>
      </c>
      <c r="H198" s="190" t="s">
        <v>3</v>
      </c>
      <c r="I198" s="192"/>
      <c r="L198" s="189"/>
      <c r="M198" s="193"/>
      <c r="N198" s="194"/>
      <c r="O198" s="194"/>
      <c r="P198" s="194"/>
      <c r="Q198" s="194"/>
      <c r="R198" s="194"/>
      <c r="S198" s="194"/>
      <c r="T198" s="195"/>
      <c r="AT198" s="190" t="s">
        <v>145</v>
      </c>
      <c r="AU198" s="190" t="s">
        <v>87</v>
      </c>
      <c r="AV198" s="12" t="s">
        <v>85</v>
      </c>
      <c r="AW198" s="12" t="s">
        <v>37</v>
      </c>
      <c r="AX198" s="12" t="s">
        <v>77</v>
      </c>
      <c r="AY198" s="190" t="s">
        <v>134</v>
      </c>
    </row>
    <row r="199" s="13" customFormat="1">
      <c r="B199" s="196"/>
      <c r="D199" s="186" t="s">
        <v>145</v>
      </c>
      <c r="E199" s="197" t="s">
        <v>3</v>
      </c>
      <c r="F199" s="198" t="s">
        <v>299</v>
      </c>
      <c r="H199" s="199">
        <v>1.6080000000000001</v>
      </c>
      <c r="I199" s="200"/>
      <c r="L199" s="196"/>
      <c r="M199" s="201"/>
      <c r="N199" s="202"/>
      <c r="O199" s="202"/>
      <c r="P199" s="202"/>
      <c r="Q199" s="202"/>
      <c r="R199" s="202"/>
      <c r="S199" s="202"/>
      <c r="T199" s="203"/>
      <c r="AT199" s="197" t="s">
        <v>145</v>
      </c>
      <c r="AU199" s="197" t="s">
        <v>87</v>
      </c>
      <c r="AV199" s="13" t="s">
        <v>87</v>
      </c>
      <c r="AW199" s="13" t="s">
        <v>37</v>
      </c>
      <c r="AX199" s="13" t="s">
        <v>77</v>
      </c>
      <c r="AY199" s="197" t="s">
        <v>134</v>
      </c>
    </row>
    <row r="200" s="13" customFormat="1">
      <c r="B200" s="196"/>
      <c r="D200" s="186" t="s">
        <v>145</v>
      </c>
      <c r="E200" s="197" t="s">
        <v>3</v>
      </c>
      <c r="F200" s="198" t="s">
        <v>300</v>
      </c>
      <c r="H200" s="199">
        <v>0.88200000000000001</v>
      </c>
      <c r="I200" s="200"/>
      <c r="L200" s="196"/>
      <c r="M200" s="201"/>
      <c r="N200" s="202"/>
      <c r="O200" s="202"/>
      <c r="P200" s="202"/>
      <c r="Q200" s="202"/>
      <c r="R200" s="202"/>
      <c r="S200" s="202"/>
      <c r="T200" s="203"/>
      <c r="AT200" s="197" t="s">
        <v>145</v>
      </c>
      <c r="AU200" s="197" t="s">
        <v>87</v>
      </c>
      <c r="AV200" s="13" t="s">
        <v>87</v>
      </c>
      <c r="AW200" s="13" t="s">
        <v>37</v>
      </c>
      <c r="AX200" s="13" t="s">
        <v>77</v>
      </c>
      <c r="AY200" s="197" t="s">
        <v>134</v>
      </c>
    </row>
    <row r="201" s="14" customFormat="1">
      <c r="B201" s="204"/>
      <c r="D201" s="186" t="s">
        <v>145</v>
      </c>
      <c r="E201" s="205" t="s">
        <v>3</v>
      </c>
      <c r="F201" s="206" t="s">
        <v>192</v>
      </c>
      <c r="H201" s="207">
        <v>2.4900000000000002</v>
      </c>
      <c r="I201" s="208"/>
      <c r="L201" s="204"/>
      <c r="M201" s="209"/>
      <c r="N201" s="210"/>
      <c r="O201" s="210"/>
      <c r="P201" s="210"/>
      <c r="Q201" s="210"/>
      <c r="R201" s="210"/>
      <c r="S201" s="210"/>
      <c r="T201" s="211"/>
      <c r="AT201" s="205" t="s">
        <v>145</v>
      </c>
      <c r="AU201" s="205" t="s">
        <v>87</v>
      </c>
      <c r="AV201" s="14" t="s">
        <v>141</v>
      </c>
      <c r="AW201" s="14" t="s">
        <v>37</v>
      </c>
      <c r="AX201" s="14" t="s">
        <v>85</v>
      </c>
      <c r="AY201" s="205" t="s">
        <v>134</v>
      </c>
    </row>
    <row r="202" s="1" customFormat="1" ht="24" customHeight="1">
      <c r="B202" s="172"/>
      <c r="C202" s="173" t="s">
        <v>301</v>
      </c>
      <c r="D202" s="173" t="s">
        <v>136</v>
      </c>
      <c r="E202" s="174" t="s">
        <v>302</v>
      </c>
      <c r="F202" s="175" t="s">
        <v>303</v>
      </c>
      <c r="G202" s="176" t="s">
        <v>304</v>
      </c>
      <c r="H202" s="177">
        <v>30.5</v>
      </c>
      <c r="I202" s="178"/>
      <c r="J202" s="179">
        <f>ROUND(I202*H202,2)</f>
        <v>0</v>
      </c>
      <c r="K202" s="175" t="s">
        <v>140</v>
      </c>
      <c r="L202" s="38"/>
      <c r="M202" s="180" t="s">
        <v>3</v>
      </c>
      <c r="N202" s="181" t="s">
        <v>48</v>
      </c>
      <c r="O202" s="71"/>
      <c r="P202" s="182">
        <f>O202*H202</f>
        <v>0</v>
      </c>
      <c r="Q202" s="182">
        <v>8.0000000000000007E-05</v>
      </c>
      <c r="R202" s="182">
        <f>Q202*H202</f>
        <v>0.0024400000000000003</v>
      </c>
      <c r="S202" s="182">
        <v>0.017999999999999999</v>
      </c>
      <c r="T202" s="183">
        <f>S202*H202</f>
        <v>0.54899999999999993</v>
      </c>
      <c r="AR202" s="184" t="s">
        <v>141</v>
      </c>
      <c r="AT202" s="184" t="s">
        <v>136</v>
      </c>
      <c r="AU202" s="184" t="s">
        <v>87</v>
      </c>
      <c r="AY202" s="19" t="s">
        <v>134</v>
      </c>
      <c r="BE202" s="185">
        <f>IF(N202="základní",J202,0)</f>
        <v>0</v>
      </c>
      <c r="BF202" s="185">
        <f>IF(N202="snížená",J202,0)</f>
        <v>0</v>
      </c>
      <c r="BG202" s="185">
        <f>IF(N202="zákl. přenesená",J202,0)</f>
        <v>0</v>
      </c>
      <c r="BH202" s="185">
        <f>IF(N202="sníž. přenesená",J202,0)</f>
        <v>0</v>
      </c>
      <c r="BI202" s="185">
        <f>IF(N202="nulová",J202,0)</f>
        <v>0</v>
      </c>
      <c r="BJ202" s="19" t="s">
        <v>85</v>
      </c>
      <c r="BK202" s="185">
        <f>ROUND(I202*H202,2)</f>
        <v>0</v>
      </c>
      <c r="BL202" s="19" t="s">
        <v>141</v>
      </c>
      <c r="BM202" s="184" t="s">
        <v>305</v>
      </c>
    </row>
    <row r="203" s="13" customFormat="1">
      <c r="B203" s="196"/>
      <c r="D203" s="186" t="s">
        <v>145</v>
      </c>
      <c r="E203" s="197" t="s">
        <v>3</v>
      </c>
      <c r="F203" s="198" t="s">
        <v>306</v>
      </c>
      <c r="H203" s="199">
        <v>30.5</v>
      </c>
      <c r="I203" s="200"/>
      <c r="L203" s="196"/>
      <c r="M203" s="201"/>
      <c r="N203" s="202"/>
      <c r="O203" s="202"/>
      <c r="P203" s="202"/>
      <c r="Q203" s="202"/>
      <c r="R203" s="202"/>
      <c r="S203" s="202"/>
      <c r="T203" s="203"/>
      <c r="AT203" s="197" t="s">
        <v>145</v>
      </c>
      <c r="AU203" s="197" t="s">
        <v>87</v>
      </c>
      <c r="AV203" s="13" t="s">
        <v>87</v>
      </c>
      <c r="AW203" s="13" t="s">
        <v>37</v>
      </c>
      <c r="AX203" s="13" t="s">
        <v>85</v>
      </c>
      <c r="AY203" s="197" t="s">
        <v>134</v>
      </c>
    </row>
    <row r="204" s="1" customFormat="1" ht="16.5" customHeight="1">
      <c r="B204" s="172"/>
      <c r="C204" s="173" t="s">
        <v>307</v>
      </c>
      <c r="D204" s="173" t="s">
        <v>136</v>
      </c>
      <c r="E204" s="174" t="s">
        <v>308</v>
      </c>
      <c r="F204" s="175" t="s">
        <v>309</v>
      </c>
      <c r="G204" s="176" t="s">
        <v>304</v>
      </c>
      <c r="H204" s="177">
        <v>12.5</v>
      </c>
      <c r="I204" s="178"/>
      <c r="J204" s="179">
        <f>ROUND(I204*H204,2)</f>
        <v>0</v>
      </c>
      <c r="K204" s="175" t="s">
        <v>140</v>
      </c>
      <c r="L204" s="38"/>
      <c r="M204" s="180" t="s">
        <v>3</v>
      </c>
      <c r="N204" s="181" t="s">
        <v>48</v>
      </c>
      <c r="O204" s="71"/>
      <c r="P204" s="182">
        <f>O204*H204</f>
        <v>0</v>
      </c>
      <c r="Q204" s="182">
        <v>0</v>
      </c>
      <c r="R204" s="182">
        <f>Q204*H204</f>
        <v>0</v>
      </c>
      <c r="S204" s="182">
        <v>0.063</v>
      </c>
      <c r="T204" s="183">
        <f>S204*H204</f>
        <v>0.78749999999999998</v>
      </c>
      <c r="AR204" s="184" t="s">
        <v>141</v>
      </c>
      <c r="AT204" s="184" t="s">
        <v>136</v>
      </c>
      <c r="AU204" s="184" t="s">
        <v>87</v>
      </c>
      <c r="AY204" s="19" t="s">
        <v>134</v>
      </c>
      <c r="BE204" s="185">
        <f>IF(N204="základní",J204,0)</f>
        <v>0</v>
      </c>
      <c r="BF204" s="185">
        <f>IF(N204="snížená",J204,0)</f>
        <v>0</v>
      </c>
      <c r="BG204" s="185">
        <f>IF(N204="zákl. přenesená",J204,0)</f>
        <v>0</v>
      </c>
      <c r="BH204" s="185">
        <f>IF(N204="sníž. přenesená",J204,0)</f>
        <v>0</v>
      </c>
      <c r="BI204" s="185">
        <f>IF(N204="nulová",J204,0)</f>
        <v>0</v>
      </c>
      <c r="BJ204" s="19" t="s">
        <v>85</v>
      </c>
      <c r="BK204" s="185">
        <f>ROUND(I204*H204,2)</f>
        <v>0</v>
      </c>
      <c r="BL204" s="19" t="s">
        <v>141</v>
      </c>
      <c r="BM204" s="184" t="s">
        <v>310</v>
      </c>
    </row>
    <row r="205" s="13" customFormat="1">
      <c r="B205" s="196"/>
      <c r="D205" s="186" t="s">
        <v>145</v>
      </c>
      <c r="E205" s="197" t="s">
        <v>3</v>
      </c>
      <c r="F205" s="198" t="s">
        <v>311</v>
      </c>
      <c r="H205" s="199">
        <v>12.5</v>
      </c>
      <c r="I205" s="200"/>
      <c r="L205" s="196"/>
      <c r="M205" s="201"/>
      <c r="N205" s="202"/>
      <c r="O205" s="202"/>
      <c r="P205" s="202"/>
      <c r="Q205" s="202"/>
      <c r="R205" s="202"/>
      <c r="S205" s="202"/>
      <c r="T205" s="203"/>
      <c r="AT205" s="197" t="s">
        <v>145</v>
      </c>
      <c r="AU205" s="197" t="s">
        <v>87</v>
      </c>
      <c r="AV205" s="13" t="s">
        <v>87</v>
      </c>
      <c r="AW205" s="13" t="s">
        <v>37</v>
      </c>
      <c r="AX205" s="13" t="s">
        <v>85</v>
      </c>
      <c r="AY205" s="197" t="s">
        <v>134</v>
      </c>
    </row>
    <row r="206" s="11" customFormat="1" ht="22.8" customHeight="1">
      <c r="B206" s="159"/>
      <c r="D206" s="160" t="s">
        <v>76</v>
      </c>
      <c r="E206" s="170" t="s">
        <v>312</v>
      </c>
      <c r="F206" s="170" t="s">
        <v>313</v>
      </c>
      <c r="I206" s="162"/>
      <c r="J206" s="171">
        <f>BK206</f>
        <v>0</v>
      </c>
      <c r="L206" s="159"/>
      <c r="M206" s="164"/>
      <c r="N206" s="165"/>
      <c r="O206" s="165"/>
      <c r="P206" s="166">
        <f>SUM(P207:P257)</f>
        <v>0</v>
      </c>
      <c r="Q206" s="165"/>
      <c r="R206" s="166">
        <f>SUM(R207:R257)</f>
        <v>0</v>
      </c>
      <c r="S206" s="165"/>
      <c r="T206" s="167">
        <f>SUM(T207:T257)</f>
        <v>0</v>
      </c>
      <c r="AR206" s="160" t="s">
        <v>85</v>
      </c>
      <c r="AT206" s="168" t="s">
        <v>76</v>
      </c>
      <c r="AU206" s="168" t="s">
        <v>85</v>
      </c>
      <c r="AY206" s="160" t="s">
        <v>134</v>
      </c>
      <c r="BK206" s="169">
        <f>SUM(BK207:BK257)</f>
        <v>0</v>
      </c>
    </row>
    <row r="207" s="1" customFormat="1" ht="36" customHeight="1">
      <c r="B207" s="172"/>
      <c r="C207" s="173" t="s">
        <v>314</v>
      </c>
      <c r="D207" s="173" t="s">
        <v>136</v>
      </c>
      <c r="E207" s="174" t="s">
        <v>315</v>
      </c>
      <c r="F207" s="175" t="s">
        <v>316</v>
      </c>
      <c r="G207" s="176" t="s">
        <v>295</v>
      </c>
      <c r="H207" s="177">
        <v>28.315999999999999</v>
      </c>
      <c r="I207" s="178"/>
      <c r="J207" s="179">
        <f>ROUND(I207*H207,2)</f>
        <v>0</v>
      </c>
      <c r="K207" s="175" t="s">
        <v>140</v>
      </c>
      <c r="L207" s="38"/>
      <c r="M207" s="180" t="s">
        <v>3</v>
      </c>
      <c r="N207" s="181" t="s">
        <v>48</v>
      </c>
      <c r="O207" s="71"/>
      <c r="P207" s="182">
        <f>O207*H207</f>
        <v>0</v>
      </c>
      <c r="Q207" s="182">
        <v>0</v>
      </c>
      <c r="R207" s="182">
        <f>Q207*H207</f>
        <v>0</v>
      </c>
      <c r="S207" s="182">
        <v>0</v>
      </c>
      <c r="T207" s="183">
        <f>S207*H207</f>
        <v>0</v>
      </c>
      <c r="AR207" s="184" t="s">
        <v>141</v>
      </c>
      <c r="AT207" s="184" t="s">
        <v>136</v>
      </c>
      <c r="AU207" s="184" t="s">
        <v>87</v>
      </c>
      <c r="AY207" s="19" t="s">
        <v>134</v>
      </c>
      <c r="BE207" s="185">
        <f>IF(N207="základní",J207,0)</f>
        <v>0</v>
      </c>
      <c r="BF207" s="185">
        <f>IF(N207="snížená",J207,0)</f>
        <v>0</v>
      </c>
      <c r="BG207" s="185">
        <f>IF(N207="zákl. přenesená",J207,0)</f>
        <v>0</v>
      </c>
      <c r="BH207" s="185">
        <f>IF(N207="sníž. přenesená",J207,0)</f>
        <v>0</v>
      </c>
      <c r="BI207" s="185">
        <f>IF(N207="nulová",J207,0)</f>
        <v>0</v>
      </c>
      <c r="BJ207" s="19" t="s">
        <v>85</v>
      </c>
      <c r="BK207" s="185">
        <f>ROUND(I207*H207,2)</f>
        <v>0</v>
      </c>
      <c r="BL207" s="19" t="s">
        <v>141</v>
      </c>
      <c r="BM207" s="184" t="s">
        <v>317</v>
      </c>
    </row>
    <row r="208" s="1" customFormat="1">
      <c r="B208" s="38"/>
      <c r="D208" s="186" t="s">
        <v>143</v>
      </c>
      <c r="F208" s="187" t="s">
        <v>318</v>
      </c>
      <c r="I208" s="115"/>
      <c r="L208" s="38"/>
      <c r="M208" s="188"/>
      <c r="N208" s="71"/>
      <c r="O208" s="71"/>
      <c r="P208" s="71"/>
      <c r="Q208" s="71"/>
      <c r="R208" s="71"/>
      <c r="S208" s="71"/>
      <c r="T208" s="72"/>
      <c r="AT208" s="19" t="s">
        <v>143</v>
      </c>
      <c r="AU208" s="19" t="s">
        <v>87</v>
      </c>
    </row>
    <row r="209" s="13" customFormat="1">
      <c r="B209" s="196"/>
      <c r="D209" s="186" t="s">
        <v>145</v>
      </c>
      <c r="E209" s="197" t="s">
        <v>3</v>
      </c>
      <c r="F209" s="198" t="s">
        <v>319</v>
      </c>
      <c r="H209" s="199">
        <v>28.315999999999999</v>
      </c>
      <c r="I209" s="200"/>
      <c r="L209" s="196"/>
      <c r="M209" s="201"/>
      <c r="N209" s="202"/>
      <c r="O209" s="202"/>
      <c r="P209" s="202"/>
      <c r="Q209" s="202"/>
      <c r="R209" s="202"/>
      <c r="S209" s="202"/>
      <c r="T209" s="203"/>
      <c r="AT209" s="197" t="s">
        <v>145</v>
      </c>
      <c r="AU209" s="197" t="s">
        <v>87</v>
      </c>
      <c r="AV209" s="13" t="s">
        <v>87</v>
      </c>
      <c r="AW209" s="13" t="s">
        <v>37</v>
      </c>
      <c r="AX209" s="13" t="s">
        <v>85</v>
      </c>
      <c r="AY209" s="197" t="s">
        <v>134</v>
      </c>
    </row>
    <row r="210" s="1" customFormat="1" ht="36" customHeight="1">
      <c r="B210" s="172"/>
      <c r="C210" s="173" t="s">
        <v>320</v>
      </c>
      <c r="D210" s="173" t="s">
        <v>136</v>
      </c>
      <c r="E210" s="174" t="s">
        <v>321</v>
      </c>
      <c r="F210" s="175" t="s">
        <v>322</v>
      </c>
      <c r="G210" s="176" t="s">
        <v>295</v>
      </c>
      <c r="H210" s="177">
        <v>298.58499999999998</v>
      </c>
      <c r="I210" s="178"/>
      <c r="J210" s="179">
        <f>ROUND(I210*H210,2)</f>
        <v>0</v>
      </c>
      <c r="K210" s="175" t="s">
        <v>140</v>
      </c>
      <c r="L210" s="38"/>
      <c r="M210" s="180" t="s">
        <v>3</v>
      </c>
      <c r="N210" s="181" t="s">
        <v>48</v>
      </c>
      <c r="O210" s="71"/>
      <c r="P210" s="182">
        <f>O210*H210</f>
        <v>0</v>
      </c>
      <c r="Q210" s="182">
        <v>0</v>
      </c>
      <c r="R210" s="182">
        <f>Q210*H210</f>
        <v>0</v>
      </c>
      <c r="S210" s="182">
        <v>0</v>
      </c>
      <c r="T210" s="183">
        <f>S210*H210</f>
        <v>0</v>
      </c>
      <c r="AR210" s="184" t="s">
        <v>141</v>
      </c>
      <c r="AT210" s="184" t="s">
        <v>136</v>
      </c>
      <c r="AU210" s="184" t="s">
        <v>87</v>
      </c>
      <c r="AY210" s="19" t="s">
        <v>134</v>
      </c>
      <c r="BE210" s="185">
        <f>IF(N210="základní",J210,0)</f>
        <v>0</v>
      </c>
      <c r="BF210" s="185">
        <f>IF(N210="snížená",J210,0)</f>
        <v>0</v>
      </c>
      <c r="BG210" s="185">
        <f>IF(N210="zákl. přenesená",J210,0)</f>
        <v>0</v>
      </c>
      <c r="BH210" s="185">
        <f>IF(N210="sníž. přenesená",J210,0)</f>
        <v>0</v>
      </c>
      <c r="BI210" s="185">
        <f>IF(N210="nulová",J210,0)</f>
        <v>0</v>
      </c>
      <c r="BJ210" s="19" t="s">
        <v>85</v>
      </c>
      <c r="BK210" s="185">
        <f>ROUND(I210*H210,2)</f>
        <v>0</v>
      </c>
      <c r="BL210" s="19" t="s">
        <v>141</v>
      </c>
      <c r="BM210" s="184" t="s">
        <v>323</v>
      </c>
    </row>
    <row r="211" s="1" customFormat="1">
      <c r="B211" s="38"/>
      <c r="D211" s="186" t="s">
        <v>143</v>
      </c>
      <c r="F211" s="187" t="s">
        <v>324</v>
      </c>
      <c r="I211" s="115"/>
      <c r="L211" s="38"/>
      <c r="M211" s="188"/>
      <c r="N211" s="71"/>
      <c r="O211" s="71"/>
      <c r="P211" s="71"/>
      <c r="Q211" s="71"/>
      <c r="R211" s="71"/>
      <c r="S211" s="71"/>
      <c r="T211" s="72"/>
      <c r="AT211" s="19" t="s">
        <v>143</v>
      </c>
      <c r="AU211" s="19" t="s">
        <v>87</v>
      </c>
    </row>
    <row r="212" s="12" customFormat="1">
      <c r="B212" s="189"/>
      <c r="D212" s="186" t="s">
        <v>145</v>
      </c>
      <c r="E212" s="190" t="s">
        <v>3</v>
      </c>
      <c r="F212" s="191" t="s">
        <v>325</v>
      </c>
      <c r="H212" s="190" t="s">
        <v>3</v>
      </c>
      <c r="I212" s="192"/>
      <c r="L212" s="189"/>
      <c r="M212" s="193"/>
      <c r="N212" s="194"/>
      <c r="O212" s="194"/>
      <c r="P212" s="194"/>
      <c r="Q212" s="194"/>
      <c r="R212" s="194"/>
      <c r="S212" s="194"/>
      <c r="T212" s="195"/>
      <c r="AT212" s="190" t="s">
        <v>145</v>
      </c>
      <c r="AU212" s="190" t="s">
        <v>87</v>
      </c>
      <c r="AV212" s="12" t="s">
        <v>85</v>
      </c>
      <c r="AW212" s="12" t="s">
        <v>37</v>
      </c>
      <c r="AX212" s="12" t="s">
        <v>77</v>
      </c>
      <c r="AY212" s="190" t="s">
        <v>134</v>
      </c>
    </row>
    <row r="213" s="13" customFormat="1">
      <c r="B213" s="196"/>
      <c r="D213" s="186" t="s">
        <v>145</v>
      </c>
      <c r="E213" s="197" t="s">
        <v>3</v>
      </c>
      <c r="F213" s="198" t="s">
        <v>326</v>
      </c>
      <c r="H213" s="199">
        <v>47.957999999999998</v>
      </c>
      <c r="I213" s="200"/>
      <c r="L213" s="196"/>
      <c r="M213" s="201"/>
      <c r="N213" s="202"/>
      <c r="O213" s="202"/>
      <c r="P213" s="202"/>
      <c r="Q213" s="202"/>
      <c r="R213" s="202"/>
      <c r="S213" s="202"/>
      <c r="T213" s="203"/>
      <c r="AT213" s="197" t="s">
        <v>145</v>
      </c>
      <c r="AU213" s="197" t="s">
        <v>87</v>
      </c>
      <c r="AV213" s="13" t="s">
        <v>87</v>
      </c>
      <c r="AW213" s="13" t="s">
        <v>37</v>
      </c>
      <c r="AX213" s="13" t="s">
        <v>77</v>
      </c>
      <c r="AY213" s="197" t="s">
        <v>134</v>
      </c>
    </row>
    <row r="214" s="13" customFormat="1">
      <c r="B214" s="196"/>
      <c r="D214" s="186" t="s">
        <v>145</v>
      </c>
      <c r="E214" s="197" t="s">
        <v>3</v>
      </c>
      <c r="F214" s="198" t="s">
        <v>327</v>
      </c>
      <c r="H214" s="199">
        <v>17.521000000000001</v>
      </c>
      <c r="I214" s="200"/>
      <c r="L214" s="196"/>
      <c r="M214" s="201"/>
      <c r="N214" s="202"/>
      <c r="O214" s="202"/>
      <c r="P214" s="202"/>
      <c r="Q214" s="202"/>
      <c r="R214" s="202"/>
      <c r="S214" s="202"/>
      <c r="T214" s="203"/>
      <c r="AT214" s="197" t="s">
        <v>145</v>
      </c>
      <c r="AU214" s="197" t="s">
        <v>87</v>
      </c>
      <c r="AV214" s="13" t="s">
        <v>87</v>
      </c>
      <c r="AW214" s="13" t="s">
        <v>37</v>
      </c>
      <c r="AX214" s="13" t="s">
        <v>77</v>
      </c>
      <c r="AY214" s="197" t="s">
        <v>134</v>
      </c>
    </row>
    <row r="215" s="13" customFormat="1">
      <c r="B215" s="196"/>
      <c r="D215" s="186" t="s">
        <v>145</v>
      </c>
      <c r="E215" s="197" t="s">
        <v>3</v>
      </c>
      <c r="F215" s="198" t="s">
        <v>328</v>
      </c>
      <c r="H215" s="199">
        <v>76.805000000000007</v>
      </c>
      <c r="I215" s="200"/>
      <c r="L215" s="196"/>
      <c r="M215" s="201"/>
      <c r="N215" s="202"/>
      <c r="O215" s="202"/>
      <c r="P215" s="202"/>
      <c r="Q215" s="202"/>
      <c r="R215" s="202"/>
      <c r="S215" s="202"/>
      <c r="T215" s="203"/>
      <c r="AT215" s="197" t="s">
        <v>145</v>
      </c>
      <c r="AU215" s="197" t="s">
        <v>87</v>
      </c>
      <c r="AV215" s="13" t="s">
        <v>87</v>
      </c>
      <c r="AW215" s="13" t="s">
        <v>37</v>
      </c>
      <c r="AX215" s="13" t="s">
        <v>77</v>
      </c>
      <c r="AY215" s="197" t="s">
        <v>134</v>
      </c>
    </row>
    <row r="216" s="13" customFormat="1">
      <c r="B216" s="196"/>
      <c r="D216" s="186" t="s">
        <v>145</v>
      </c>
      <c r="E216" s="197" t="s">
        <v>3</v>
      </c>
      <c r="F216" s="198" t="s">
        <v>329</v>
      </c>
      <c r="H216" s="199">
        <v>8.0760000000000005</v>
      </c>
      <c r="I216" s="200"/>
      <c r="L216" s="196"/>
      <c r="M216" s="201"/>
      <c r="N216" s="202"/>
      <c r="O216" s="202"/>
      <c r="P216" s="202"/>
      <c r="Q216" s="202"/>
      <c r="R216" s="202"/>
      <c r="S216" s="202"/>
      <c r="T216" s="203"/>
      <c r="AT216" s="197" t="s">
        <v>145</v>
      </c>
      <c r="AU216" s="197" t="s">
        <v>87</v>
      </c>
      <c r="AV216" s="13" t="s">
        <v>87</v>
      </c>
      <c r="AW216" s="13" t="s">
        <v>37</v>
      </c>
      <c r="AX216" s="13" t="s">
        <v>77</v>
      </c>
      <c r="AY216" s="197" t="s">
        <v>134</v>
      </c>
    </row>
    <row r="217" s="13" customFormat="1">
      <c r="B217" s="196"/>
      <c r="D217" s="186" t="s">
        <v>145</v>
      </c>
      <c r="E217" s="197" t="s">
        <v>3</v>
      </c>
      <c r="F217" s="198" t="s">
        <v>330</v>
      </c>
      <c r="H217" s="199">
        <v>28.315999999999999</v>
      </c>
      <c r="I217" s="200"/>
      <c r="L217" s="196"/>
      <c r="M217" s="201"/>
      <c r="N217" s="202"/>
      <c r="O217" s="202"/>
      <c r="P217" s="202"/>
      <c r="Q217" s="202"/>
      <c r="R217" s="202"/>
      <c r="S217" s="202"/>
      <c r="T217" s="203"/>
      <c r="AT217" s="197" t="s">
        <v>145</v>
      </c>
      <c r="AU217" s="197" t="s">
        <v>87</v>
      </c>
      <c r="AV217" s="13" t="s">
        <v>87</v>
      </c>
      <c r="AW217" s="13" t="s">
        <v>37</v>
      </c>
      <c r="AX217" s="13" t="s">
        <v>77</v>
      </c>
      <c r="AY217" s="197" t="s">
        <v>134</v>
      </c>
    </row>
    <row r="218" s="13" customFormat="1">
      <c r="B218" s="196"/>
      <c r="D218" s="186" t="s">
        <v>145</v>
      </c>
      <c r="E218" s="197" t="s">
        <v>3</v>
      </c>
      <c r="F218" s="198" t="s">
        <v>331</v>
      </c>
      <c r="H218" s="199">
        <v>119.90900000000001</v>
      </c>
      <c r="I218" s="200"/>
      <c r="L218" s="196"/>
      <c r="M218" s="201"/>
      <c r="N218" s="202"/>
      <c r="O218" s="202"/>
      <c r="P218" s="202"/>
      <c r="Q218" s="202"/>
      <c r="R218" s="202"/>
      <c r="S218" s="202"/>
      <c r="T218" s="203"/>
      <c r="AT218" s="197" t="s">
        <v>145</v>
      </c>
      <c r="AU218" s="197" t="s">
        <v>87</v>
      </c>
      <c r="AV218" s="13" t="s">
        <v>87</v>
      </c>
      <c r="AW218" s="13" t="s">
        <v>37</v>
      </c>
      <c r="AX218" s="13" t="s">
        <v>77</v>
      </c>
      <c r="AY218" s="197" t="s">
        <v>134</v>
      </c>
    </row>
    <row r="219" s="14" customFormat="1">
      <c r="B219" s="204"/>
      <c r="D219" s="186" t="s">
        <v>145</v>
      </c>
      <c r="E219" s="205" t="s">
        <v>3</v>
      </c>
      <c r="F219" s="206" t="s">
        <v>192</v>
      </c>
      <c r="H219" s="207">
        <v>298.58499999999998</v>
      </c>
      <c r="I219" s="208"/>
      <c r="L219" s="204"/>
      <c r="M219" s="209"/>
      <c r="N219" s="210"/>
      <c r="O219" s="210"/>
      <c r="P219" s="210"/>
      <c r="Q219" s="210"/>
      <c r="R219" s="210"/>
      <c r="S219" s="210"/>
      <c r="T219" s="211"/>
      <c r="AT219" s="205" t="s">
        <v>145</v>
      </c>
      <c r="AU219" s="205" t="s">
        <v>87</v>
      </c>
      <c r="AV219" s="14" t="s">
        <v>141</v>
      </c>
      <c r="AW219" s="14" t="s">
        <v>37</v>
      </c>
      <c r="AX219" s="14" t="s">
        <v>85</v>
      </c>
      <c r="AY219" s="205" t="s">
        <v>134</v>
      </c>
    </row>
    <row r="220" s="1" customFormat="1" ht="48" customHeight="1">
      <c r="B220" s="172"/>
      <c r="C220" s="173" t="s">
        <v>332</v>
      </c>
      <c r="D220" s="173" t="s">
        <v>136</v>
      </c>
      <c r="E220" s="174" t="s">
        <v>333</v>
      </c>
      <c r="F220" s="175" t="s">
        <v>334</v>
      </c>
      <c r="G220" s="176" t="s">
        <v>295</v>
      </c>
      <c r="H220" s="177">
        <v>2090.096</v>
      </c>
      <c r="I220" s="178"/>
      <c r="J220" s="179">
        <f>ROUND(I220*H220,2)</f>
        <v>0</v>
      </c>
      <c r="K220" s="175" t="s">
        <v>140</v>
      </c>
      <c r="L220" s="38"/>
      <c r="M220" s="180" t="s">
        <v>3</v>
      </c>
      <c r="N220" s="181" t="s">
        <v>48</v>
      </c>
      <c r="O220" s="71"/>
      <c r="P220" s="182">
        <f>O220*H220</f>
        <v>0</v>
      </c>
      <c r="Q220" s="182">
        <v>0</v>
      </c>
      <c r="R220" s="182">
        <f>Q220*H220</f>
        <v>0</v>
      </c>
      <c r="S220" s="182">
        <v>0</v>
      </c>
      <c r="T220" s="183">
        <f>S220*H220</f>
        <v>0</v>
      </c>
      <c r="AR220" s="184" t="s">
        <v>141</v>
      </c>
      <c r="AT220" s="184" t="s">
        <v>136</v>
      </c>
      <c r="AU220" s="184" t="s">
        <v>87</v>
      </c>
      <c r="AY220" s="19" t="s">
        <v>134</v>
      </c>
      <c r="BE220" s="185">
        <f>IF(N220="základní",J220,0)</f>
        <v>0</v>
      </c>
      <c r="BF220" s="185">
        <f>IF(N220="snížená",J220,0)</f>
        <v>0</v>
      </c>
      <c r="BG220" s="185">
        <f>IF(N220="zákl. přenesená",J220,0)</f>
        <v>0</v>
      </c>
      <c r="BH220" s="185">
        <f>IF(N220="sníž. přenesená",J220,0)</f>
        <v>0</v>
      </c>
      <c r="BI220" s="185">
        <f>IF(N220="nulová",J220,0)</f>
        <v>0</v>
      </c>
      <c r="BJ220" s="19" t="s">
        <v>85</v>
      </c>
      <c r="BK220" s="185">
        <f>ROUND(I220*H220,2)</f>
        <v>0</v>
      </c>
      <c r="BL220" s="19" t="s">
        <v>141</v>
      </c>
      <c r="BM220" s="184" t="s">
        <v>335</v>
      </c>
    </row>
    <row r="221" s="1" customFormat="1">
      <c r="B221" s="38"/>
      <c r="D221" s="186" t="s">
        <v>143</v>
      </c>
      <c r="F221" s="187" t="s">
        <v>324</v>
      </c>
      <c r="I221" s="115"/>
      <c r="L221" s="38"/>
      <c r="M221" s="188"/>
      <c r="N221" s="71"/>
      <c r="O221" s="71"/>
      <c r="P221" s="71"/>
      <c r="Q221" s="71"/>
      <c r="R221" s="71"/>
      <c r="S221" s="71"/>
      <c r="T221" s="72"/>
      <c r="AT221" s="19" t="s">
        <v>143</v>
      </c>
      <c r="AU221" s="19" t="s">
        <v>87</v>
      </c>
    </row>
    <row r="222" s="12" customFormat="1">
      <c r="B222" s="189"/>
      <c r="D222" s="186" t="s">
        <v>145</v>
      </c>
      <c r="E222" s="190" t="s">
        <v>3</v>
      </c>
      <c r="F222" s="191" t="s">
        <v>325</v>
      </c>
      <c r="H222" s="190" t="s">
        <v>3</v>
      </c>
      <c r="I222" s="192"/>
      <c r="L222" s="189"/>
      <c r="M222" s="193"/>
      <c r="N222" s="194"/>
      <c r="O222" s="194"/>
      <c r="P222" s="194"/>
      <c r="Q222" s="194"/>
      <c r="R222" s="194"/>
      <c r="S222" s="194"/>
      <c r="T222" s="195"/>
      <c r="AT222" s="190" t="s">
        <v>145</v>
      </c>
      <c r="AU222" s="190" t="s">
        <v>87</v>
      </c>
      <c r="AV222" s="12" t="s">
        <v>85</v>
      </c>
      <c r="AW222" s="12" t="s">
        <v>37</v>
      </c>
      <c r="AX222" s="12" t="s">
        <v>77</v>
      </c>
      <c r="AY222" s="190" t="s">
        <v>134</v>
      </c>
    </row>
    <row r="223" s="13" customFormat="1">
      <c r="B223" s="196"/>
      <c r="D223" s="186" t="s">
        <v>145</v>
      </c>
      <c r="E223" s="197" t="s">
        <v>3</v>
      </c>
      <c r="F223" s="198" t="s">
        <v>336</v>
      </c>
      <c r="H223" s="199">
        <v>335.70600000000002</v>
      </c>
      <c r="I223" s="200"/>
      <c r="L223" s="196"/>
      <c r="M223" s="201"/>
      <c r="N223" s="202"/>
      <c r="O223" s="202"/>
      <c r="P223" s="202"/>
      <c r="Q223" s="202"/>
      <c r="R223" s="202"/>
      <c r="S223" s="202"/>
      <c r="T223" s="203"/>
      <c r="AT223" s="197" t="s">
        <v>145</v>
      </c>
      <c r="AU223" s="197" t="s">
        <v>87</v>
      </c>
      <c r="AV223" s="13" t="s">
        <v>87</v>
      </c>
      <c r="AW223" s="13" t="s">
        <v>37</v>
      </c>
      <c r="AX223" s="13" t="s">
        <v>77</v>
      </c>
      <c r="AY223" s="197" t="s">
        <v>134</v>
      </c>
    </row>
    <row r="224" s="13" customFormat="1">
      <c r="B224" s="196"/>
      <c r="D224" s="186" t="s">
        <v>145</v>
      </c>
      <c r="E224" s="197" t="s">
        <v>3</v>
      </c>
      <c r="F224" s="198" t="s">
        <v>337</v>
      </c>
      <c r="H224" s="199">
        <v>122.64700000000001</v>
      </c>
      <c r="I224" s="200"/>
      <c r="L224" s="196"/>
      <c r="M224" s="201"/>
      <c r="N224" s="202"/>
      <c r="O224" s="202"/>
      <c r="P224" s="202"/>
      <c r="Q224" s="202"/>
      <c r="R224" s="202"/>
      <c r="S224" s="202"/>
      <c r="T224" s="203"/>
      <c r="AT224" s="197" t="s">
        <v>145</v>
      </c>
      <c r="AU224" s="197" t="s">
        <v>87</v>
      </c>
      <c r="AV224" s="13" t="s">
        <v>87</v>
      </c>
      <c r="AW224" s="13" t="s">
        <v>37</v>
      </c>
      <c r="AX224" s="13" t="s">
        <v>77</v>
      </c>
      <c r="AY224" s="197" t="s">
        <v>134</v>
      </c>
    </row>
    <row r="225" s="13" customFormat="1">
      <c r="B225" s="196"/>
      <c r="D225" s="186" t="s">
        <v>145</v>
      </c>
      <c r="E225" s="197" t="s">
        <v>3</v>
      </c>
      <c r="F225" s="198" t="s">
        <v>338</v>
      </c>
      <c r="H225" s="199">
        <v>537.63499999999999</v>
      </c>
      <c r="I225" s="200"/>
      <c r="L225" s="196"/>
      <c r="M225" s="201"/>
      <c r="N225" s="202"/>
      <c r="O225" s="202"/>
      <c r="P225" s="202"/>
      <c r="Q225" s="202"/>
      <c r="R225" s="202"/>
      <c r="S225" s="202"/>
      <c r="T225" s="203"/>
      <c r="AT225" s="197" t="s">
        <v>145</v>
      </c>
      <c r="AU225" s="197" t="s">
        <v>87</v>
      </c>
      <c r="AV225" s="13" t="s">
        <v>87</v>
      </c>
      <c r="AW225" s="13" t="s">
        <v>37</v>
      </c>
      <c r="AX225" s="13" t="s">
        <v>77</v>
      </c>
      <c r="AY225" s="197" t="s">
        <v>134</v>
      </c>
    </row>
    <row r="226" s="13" customFormat="1">
      <c r="B226" s="196"/>
      <c r="D226" s="186" t="s">
        <v>145</v>
      </c>
      <c r="E226" s="197" t="s">
        <v>3</v>
      </c>
      <c r="F226" s="198" t="s">
        <v>339</v>
      </c>
      <c r="H226" s="199">
        <v>56.531999999999996</v>
      </c>
      <c r="I226" s="200"/>
      <c r="L226" s="196"/>
      <c r="M226" s="201"/>
      <c r="N226" s="202"/>
      <c r="O226" s="202"/>
      <c r="P226" s="202"/>
      <c r="Q226" s="202"/>
      <c r="R226" s="202"/>
      <c r="S226" s="202"/>
      <c r="T226" s="203"/>
      <c r="AT226" s="197" t="s">
        <v>145</v>
      </c>
      <c r="AU226" s="197" t="s">
        <v>87</v>
      </c>
      <c r="AV226" s="13" t="s">
        <v>87</v>
      </c>
      <c r="AW226" s="13" t="s">
        <v>37</v>
      </c>
      <c r="AX226" s="13" t="s">
        <v>77</v>
      </c>
      <c r="AY226" s="197" t="s">
        <v>134</v>
      </c>
    </row>
    <row r="227" s="13" customFormat="1">
      <c r="B227" s="196"/>
      <c r="D227" s="186" t="s">
        <v>145</v>
      </c>
      <c r="E227" s="197" t="s">
        <v>3</v>
      </c>
      <c r="F227" s="198" t="s">
        <v>340</v>
      </c>
      <c r="H227" s="199">
        <v>198.214</v>
      </c>
      <c r="I227" s="200"/>
      <c r="L227" s="196"/>
      <c r="M227" s="201"/>
      <c r="N227" s="202"/>
      <c r="O227" s="202"/>
      <c r="P227" s="202"/>
      <c r="Q227" s="202"/>
      <c r="R227" s="202"/>
      <c r="S227" s="202"/>
      <c r="T227" s="203"/>
      <c r="AT227" s="197" t="s">
        <v>145</v>
      </c>
      <c r="AU227" s="197" t="s">
        <v>87</v>
      </c>
      <c r="AV227" s="13" t="s">
        <v>87</v>
      </c>
      <c r="AW227" s="13" t="s">
        <v>37</v>
      </c>
      <c r="AX227" s="13" t="s">
        <v>77</v>
      </c>
      <c r="AY227" s="197" t="s">
        <v>134</v>
      </c>
    </row>
    <row r="228" s="13" customFormat="1">
      <c r="B228" s="196"/>
      <c r="D228" s="186" t="s">
        <v>145</v>
      </c>
      <c r="E228" s="197" t="s">
        <v>3</v>
      </c>
      <c r="F228" s="198" t="s">
        <v>341</v>
      </c>
      <c r="H228" s="199">
        <v>839.36199999999997</v>
      </c>
      <c r="I228" s="200"/>
      <c r="L228" s="196"/>
      <c r="M228" s="201"/>
      <c r="N228" s="202"/>
      <c r="O228" s="202"/>
      <c r="P228" s="202"/>
      <c r="Q228" s="202"/>
      <c r="R228" s="202"/>
      <c r="S228" s="202"/>
      <c r="T228" s="203"/>
      <c r="AT228" s="197" t="s">
        <v>145</v>
      </c>
      <c r="AU228" s="197" t="s">
        <v>87</v>
      </c>
      <c r="AV228" s="13" t="s">
        <v>87</v>
      </c>
      <c r="AW228" s="13" t="s">
        <v>37</v>
      </c>
      <c r="AX228" s="13" t="s">
        <v>77</v>
      </c>
      <c r="AY228" s="197" t="s">
        <v>134</v>
      </c>
    </row>
    <row r="229" s="14" customFormat="1">
      <c r="B229" s="204"/>
      <c r="D229" s="186" t="s">
        <v>145</v>
      </c>
      <c r="E229" s="205" t="s">
        <v>3</v>
      </c>
      <c r="F229" s="206" t="s">
        <v>192</v>
      </c>
      <c r="H229" s="207">
        <v>2090.096</v>
      </c>
      <c r="I229" s="208"/>
      <c r="L229" s="204"/>
      <c r="M229" s="209"/>
      <c r="N229" s="210"/>
      <c r="O229" s="210"/>
      <c r="P229" s="210"/>
      <c r="Q229" s="210"/>
      <c r="R229" s="210"/>
      <c r="S229" s="210"/>
      <c r="T229" s="211"/>
      <c r="AT229" s="205" t="s">
        <v>145</v>
      </c>
      <c r="AU229" s="205" t="s">
        <v>87</v>
      </c>
      <c r="AV229" s="14" t="s">
        <v>141</v>
      </c>
      <c r="AW229" s="14" t="s">
        <v>37</v>
      </c>
      <c r="AX229" s="14" t="s">
        <v>85</v>
      </c>
      <c r="AY229" s="205" t="s">
        <v>134</v>
      </c>
    </row>
    <row r="230" s="1" customFormat="1" ht="48" customHeight="1">
      <c r="B230" s="172"/>
      <c r="C230" s="173" t="s">
        <v>342</v>
      </c>
      <c r="D230" s="173" t="s">
        <v>136</v>
      </c>
      <c r="E230" s="174" t="s">
        <v>343</v>
      </c>
      <c r="F230" s="175" t="s">
        <v>344</v>
      </c>
      <c r="G230" s="176" t="s">
        <v>295</v>
      </c>
      <c r="H230" s="177">
        <v>3.827</v>
      </c>
      <c r="I230" s="178"/>
      <c r="J230" s="179">
        <f>ROUND(I230*H230,2)</f>
        <v>0</v>
      </c>
      <c r="K230" s="175" t="s">
        <v>140</v>
      </c>
      <c r="L230" s="38"/>
      <c r="M230" s="180" t="s">
        <v>3</v>
      </c>
      <c r="N230" s="181" t="s">
        <v>48</v>
      </c>
      <c r="O230" s="71"/>
      <c r="P230" s="182">
        <f>O230*H230</f>
        <v>0</v>
      </c>
      <c r="Q230" s="182">
        <v>0</v>
      </c>
      <c r="R230" s="182">
        <f>Q230*H230</f>
        <v>0</v>
      </c>
      <c r="S230" s="182">
        <v>0</v>
      </c>
      <c r="T230" s="183">
        <f>S230*H230</f>
        <v>0</v>
      </c>
      <c r="AR230" s="184" t="s">
        <v>141</v>
      </c>
      <c r="AT230" s="184" t="s">
        <v>136</v>
      </c>
      <c r="AU230" s="184" t="s">
        <v>87</v>
      </c>
      <c r="AY230" s="19" t="s">
        <v>134</v>
      </c>
      <c r="BE230" s="185">
        <f>IF(N230="základní",J230,0)</f>
        <v>0</v>
      </c>
      <c r="BF230" s="185">
        <f>IF(N230="snížená",J230,0)</f>
        <v>0</v>
      </c>
      <c r="BG230" s="185">
        <f>IF(N230="zákl. přenesená",J230,0)</f>
        <v>0</v>
      </c>
      <c r="BH230" s="185">
        <f>IF(N230="sníž. přenesená",J230,0)</f>
        <v>0</v>
      </c>
      <c r="BI230" s="185">
        <f>IF(N230="nulová",J230,0)</f>
        <v>0</v>
      </c>
      <c r="BJ230" s="19" t="s">
        <v>85</v>
      </c>
      <c r="BK230" s="185">
        <f>ROUND(I230*H230,2)</f>
        <v>0</v>
      </c>
      <c r="BL230" s="19" t="s">
        <v>141</v>
      </c>
      <c r="BM230" s="184" t="s">
        <v>345</v>
      </c>
    </row>
    <row r="231" s="1" customFormat="1">
      <c r="B231" s="38"/>
      <c r="D231" s="186" t="s">
        <v>143</v>
      </c>
      <c r="F231" s="187" t="s">
        <v>324</v>
      </c>
      <c r="I231" s="115"/>
      <c r="L231" s="38"/>
      <c r="M231" s="188"/>
      <c r="N231" s="71"/>
      <c r="O231" s="71"/>
      <c r="P231" s="71"/>
      <c r="Q231" s="71"/>
      <c r="R231" s="71"/>
      <c r="S231" s="71"/>
      <c r="T231" s="72"/>
      <c r="AT231" s="19" t="s">
        <v>143</v>
      </c>
      <c r="AU231" s="19" t="s">
        <v>87</v>
      </c>
    </row>
    <row r="232" s="12" customFormat="1">
      <c r="B232" s="189"/>
      <c r="D232" s="186" t="s">
        <v>145</v>
      </c>
      <c r="E232" s="190" t="s">
        <v>3</v>
      </c>
      <c r="F232" s="191" t="s">
        <v>325</v>
      </c>
      <c r="H232" s="190" t="s">
        <v>3</v>
      </c>
      <c r="I232" s="192"/>
      <c r="L232" s="189"/>
      <c r="M232" s="193"/>
      <c r="N232" s="194"/>
      <c r="O232" s="194"/>
      <c r="P232" s="194"/>
      <c r="Q232" s="194"/>
      <c r="R232" s="194"/>
      <c r="S232" s="194"/>
      <c r="T232" s="195"/>
      <c r="AT232" s="190" t="s">
        <v>145</v>
      </c>
      <c r="AU232" s="190" t="s">
        <v>87</v>
      </c>
      <c r="AV232" s="12" t="s">
        <v>85</v>
      </c>
      <c r="AW232" s="12" t="s">
        <v>37</v>
      </c>
      <c r="AX232" s="12" t="s">
        <v>77</v>
      </c>
      <c r="AY232" s="190" t="s">
        <v>134</v>
      </c>
    </row>
    <row r="233" s="13" customFormat="1">
      <c r="B233" s="196"/>
      <c r="D233" s="186" t="s">
        <v>145</v>
      </c>
      <c r="E233" s="197" t="s">
        <v>3</v>
      </c>
      <c r="F233" s="198" t="s">
        <v>346</v>
      </c>
      <c r="H233" s="199">
        <v>0.54900000000000004</v>
      </c>
      <c r="I233" s="200"/>
      <c r="L233" s="196"/>
      <c r="M233" s="201"/>
      <c r="N233" s="202"/>
      <c r="O233" s="202"/>
      <c r="P233" s="202"/>
      <c r="Q233" s="202"/>
      <c r="R233" s="202"/>
      <c r="S233" s="202"/>
      <c r="T233" s="203"/>
      <c r="AT233" s="197" t="s">
        <v>145</v>
      </c>
      <c r="AU233" s="197" t="s">
        <v>87</v>
      </c>
      <c r="AV233" s="13" t="s">
        <v>87</v>
      </c>
      <c r="AW233" s="13" t="s">
        <v>37</v>
      </c>
      <c r="AX233" s="13" t="s">
        <v>77</v>
      </c>
      <c r="AY233" s="197" t="s">
        <v>134</v>
      </c>
    </row>
    <row r="234" s="13" customFormat="1">
      <c r="B234" s="196"/>
      <c r="D234" s="186" t="s">
        <v>145</v>
      </c>
      <c r="E234" s="197" t="s">
        <v>3</v>
      </c>
      <c r="F234" s="198" t="s">
        <v>347</v>
      </c>
      <c r="H234" s="199">
        <v>2.4900000000000002</v>
      </c>
      <c r="I234" s="200"/>
      <c r="L234" s="196"/>
      <c r="M234" s="201"/>
      <c r="N234" s="202"/>
      <c r="O234" s="202"/>
      <c r="P234" s="202"/>
      <c r="Q234" s="202"/>
      <c r="R234" s="202"/>
      <c r="S234" s="202"/>
      <c r="T234" s="203"/>
      <c r="AT234" s="197" t="s">
        <v>145</v>
      </c>
      <c r="AU234" s="197" t="s">
        <v>87</v>
      </c>
      <c r="AV234" s="13" t="s">
        <v>87</v>
      </c>
      <c r="AW234" s="13" t="s">
        <v>37</v>
      </c>
      <c r="AX234" s="13" t="s">
        <v>77</v>
      </c>
      <c r="AY234" s="197" t="s">
        <v>134</v>
      </c>
    </row>
    <row r="235" s="13" customFormat="1">
      <c r="B235" s="196"/>
      <c r="D235" s="186" t="s">
        <v>145</v>
      </c>
      <c r="E235" s="197" t="s">
        <v>3</v>
      </c>
      <c r="F235" s="198" t="s">
        <v>348</v>
      </c>
      <c r="H235" s="199">
        <v>0.78800000000000003</v>
      </c>
      <c r="I235" s="200"/>
      <c r="L235" s="196"/>
      <c r="M235" s="201"/>
      <c r="N235" s="202"/>
      <c r="O235" s="202"/>
      <c r="P235" s="202"/>
      <c r="Q235" s="202"/>
      <c r="R235" s="202"/>
      <c r="S235" s="202"/>
      <c r="T235" s="203"/>
      <c r="AT235" s="197" t="s">
        <v>145</v>
      </c>
      <c r="AU235" s="197" t="s">
        <v>87</v>
      </c>
      <c r="AV235" s="13" t="s">
        <v>87</v>
      </c>
      <c r="AW235" s="13" t="s">
        <v>37</v>
      </c>
      <c r="AX235" s="13" t="s">
        <v>77</v>
      </c>
      <c r="AY235" s="197" t="s">
        <v>134</v>
      </c>
    </row>
    <row r="236" s="14" customFormat="1">
      <c r="B236" s="204"/>
      <c r="D236" s="186" t="s">
        <v>145</v>
      </c>
      <c r="E236" s="205" t="s">
        <v>3</v>
      </c>
      <c r="F236" s="206" t="s">
        <v>192</v>
      </c>
      <c r="H236" s="207">
        <v>3.827</v>
      </c>
      <c r="I236" s="208"/>
      <c r="L236" s="204"/>
      <c r="M236" s="209"/>
      <c r="N236" s="210"/>
      <c r="O236" s="210"/>
      <c r="P236" s="210"/>
      <c r="Q236" s="210"/>
      <c r="R236" s="210"/>
      <c r="S236" s="210"/>
      <c r="T236" s="211"/>
      <c r="AT236" s="205" t="s">
        <v>145</v>
      </c>
      <c r="AU236" s="205" t="s">
        <v>87</v>
      </c>
      <c r="AV236" s="14" t="s">
        <v>141</v>
      </c>
      <c r="AW236" s="14" t="s">
        <v>37</v>
      </c>
      <c r="AX236" s="14" t="s">
        <v>85</v>
      </c>
      <c r="AY236" s="205" t="s">
        <v>134</v>
      </c>
    </row>
    <row r="237" s="1" customFormat="1" ht="60" customHeight="1">
      <c r="B237" s="172"/>
      <c r="C237" s="173" t="s">
        <v>349</v>
      </c>
      <c r="D237" s="173" t="s">
        <v>136</v>
      </c>
      <c r="E237" s="174" t="s">
        <v>350</v>
      </c>
      <c r="F237" s="175" t="s">
        <v>351</v>
      </c>
      <c r="G237" s="176" t="s">
        <v>295</v>
      </c>
      <c r="H237" s="177">
        <v>26.786000000000001</v>
      </c>
      <c r="I237" s="178"/>
      <c r="J237" s="179">
        <f>ROUND(I237*H237,2)</f>
        <v>0</v>
      </c>
      <c r="K237" s="175" t="s">
        <v>140</v>
      </c>
      <c r="L237" s="38"/>
      <c r="M237" s="180" t="s">
        <v>3</v>
      </c>
      <c r="N237" s="181" t="s">
        <v>48</v>
      </c>
      <c r="O237" s="71"/>
      <c r="P237" s="182">
        <f>O237*H237</f>
        <v>0</v>
      </c>
      <c r="Q237" s="182">
        <v>0</v>
      </c>
      <c r="R237" s="182">
        <f>Q237*H237</f>
        <v>0</v>
      </c>
      <c r="S237" s="182">
        <v>0</v>
      </c>
      <c r="T237" s="183">
        <f>S237*H237</f>
        <v>0</v>
      </c>
      <c r="AR237" s="184" t="s">
        <v>141</v>
      </c>
      <c r="AT237" s="184" t="s">
        <v>136</v>
      </c>
      <c r="AU237" s="184" t="s">
        <v>87</v>
      </c>
      <c r="AY237" s="19" t="s">
        <v>134</v>
      </c>
      <c r="BE237" s="185">
        <f>IF(N237="základní",J237,0)</f>
        <v>0</v>
      </c>
      <c r="BF237" s="185">
        <f>IF(N237="snížená",J237,0)</f>
        <v>0</v>
      </c>
      <c r="BG237" s="185">
        <f>IF(N237="zákl. přenesená",J237,0)</f>
        <v>0</v>
      </c>
      <c r="BH237" s="185">
        <f>IF(N237="sníž. přenesená",J237,0)</f>
        <v>0</v>
      </c>
      <c r="BI237" s="185">
        <f>IF(N237="nulová",J237,0)</f>
        <v>0</v>
      </c>
      <c r="BJ237" s="19" t="s">
        <v>85</v>
      </c>
      <c r="BK237" s="185">
        <f>ROUND(I237*H237,2)</f>
        <v>0</v>
      </c>
      <c r="BL237" s="19" t="s">
        <v>141</v>
      </c>
      <c r="BM237" s="184" t="s">
        <v>352</v>
      </c>
    </row>
    <row r="238" s="1" customFormat="1">
      <c r="B238" s="38"/>
      <c r="D238" s="186" t="s">
        <v>143</v>
      </c>
      <c r="F238" s="187" t="s">
        <v>324</v>
      </c>
      <c r="I238" s="115"/>
      <c r="L238" s="38"/>
      <c r="M238" s="188"/>
      <c r="N238" s="71"/>
      <c r="O238" s="71"/>
      <c r="P238" s="71"/>
      <c r="Q238" s="71"/>
      <c r="R238" s="71"/>
      <c r="S238" s="71"/>
      <c r="T238" s="72"/>
      <c r="AT238" s="19" t="s">
        <v>143</v>
      </c>
      <c r="AU238" s="19" t="s">
        <v>87</v>
      </c>
    </row>
    <row r="239" s="12" customFormat="1">
      <c r="B239" s="189"/>
      <c r="D239" s="186" t="s">
        <v>145</v>
      </c>
      <c r="E239" s="190" t="s">
        <v>3</v>
      </c>
      <c r="F239" s="191" t="s">
        <v>325</v>
      </c>
      <c r="H239" s="190" t="s">
        <v>3</v>
      </c>
      <c r="I239" s="192"/>
      <c r="L239" s="189"/>
      <c r="M239" s="193"/>
      <c r="N239" s="194"/>
      <c r="O239" s="194"/>
      <c r="P239" s="194"/>
      <c r="Q239" s="194"/>
      <c r="R239" s="194"/>
      <c r="S239" s="194"/>
      <c r="T239" s="195"/>
      <c r="AT239" s="190" t="s">
        <v>145</v>
      </c>
      <c r="AU239" s="190" t="s">
        <v>87</v>
      </c>
      <c r="AV239" s="12" t="s">
        <v>85</v>
      </c>
      <c r="AW239" s="12" t="s">
        <v>37</v>
      </c>
      <c r="AX239" s="12" t="s">
        <v>77</v>
      </c>
      <c r="AY239" s="190" t="s">
        <v>134</v>
      </c>
    </row>
    <row r="240" s="13" customFormat="1">
      <c r="B240" s="196"/>
      <c r="D240" s="186" t="s">
        <v>145</v>
      </c>
      <c r="E240" s="197" t="s">
        <v>3</v>
      </c>
      <c r="F240" s="198" t="s">
        <v>353</v>
      </c>
      <c r="H240" s="199">
        <v>3.843</v>
      </c>
      <c r="I240" s="200"/>
      <c r="L240" s="196"/>
      <c r="M240" s="201"/>
      <c r="N240" s="202"/>
      <c r="O240" s="202"/>
      <c r="P240" s="202"/>
      <c r="Q240" s="202"/>
      <c r="R240" s="202"/>
      <c r="S240" s="202"/>
      <c r="T240" s="203"/>
      <c r="AT240" s="197" t="s">
        <v>145</v>
      </c>
      <c r="AU240" s="197" t="s">
        <v>87</v>
      </c>
      <c r="AV240" s="13" t="s">
        <v>87</v>
      </c>
      <c r="AW240" s="13" t="s">
        <v>37</v>
      </c>
      <c r="AX240" s="13" t="s">
        <v>77</v>
      </c>
      <c r="AY240" s="197" t="s">
        <v>134</v>
      </c>
    </row>
    <row r="241" s="13" customFormat="1">
      <c r="B241" s="196"/>
      <c r="D241" s="186" t="s">
        <v>145</v>
      </c>
      <c r="E241" s="197" t="s">
        <v>3</v>
      </c>
      <c r="F241" s="198" t="s">
        <v>354</v>
      </c>
      <c r="H241" s="199">
        <v>17.43</v>
      </c>
      <c r="I241" s="200"/>
      <c r="L241" s="196"/>
      <c r="M241" s="201"/>
      <c r="N241" s="202"/>
      <c r="O241" s="202"/>
      <c r="P241" s="202"/>
      <c r="Q241" s="202"/>
      <c r="R241" s="202"/>
      <c r="S241" s="202"/>
      <c r="T241" s="203"/>
      <c r="AT241" s="197" t="s">
        <v>145</v>
      </c>
      <c r="AU241" s="197" t="s">
        <v>87</v>
      </c>
      <c r="AV241" s="13" t="s">
        <v>87</v>
      </c>
      <c r="AW241" s="13" t="s">
        <v>37</v>
      </c>
      <c r="AX241" s="13" t="s">
        <v>77</v>
      </c>
      <c r="AY241" s="197" t="s">
        <v>134</v>
      </c>
    </row>
    <row r="242" s="13" customFormat="1">
      <c r="B242" s="196"/>
      <c r="D242" s="186" t="s">
        <v>145</v>
      </c>
      <c r="E242" s="197" t="s">
        <v>3</v>
      </c>
      <c r="F242" s="198" t="s">
        <v>355</v>
      </c>
      <c r="H242" s="199">
        <v>5.5129999999999999</v>
      </c>
      <c r="I242" s="200"/>
      <c r="L242" s="196"/>
      <c r="M242" s="201"/>
      <c r="N242" s="202"/>
      <c r="O242" s="202"/>
      <c r="P242" s="202"/>
      <c r="Q242" s="202"/>
      <c r="R242" s="202"/>
      <c r="S242" s="202"/>
      <c r="T242" s="203"/>
      <c r="AT242" s="197" t="s">
        <v>145</v>
      </c>
      <c r="AU242" s="197" t="s">
        <v>87</v>
      </c>
      <c r="AV242" s="13" t="s">
        <v>87</v>
      </c>
      <c r="AW242" s="13" t="s">
        <v>37</v>
      </c>
      <c r="AX242" s="13" t="s">
        <v>77</v>
      </c>
      <c r="AY242" s="197" t="s">
        <v>134</v>
      </c>
    </row>
    <row r="243" s="14" customFormat="1">
      <c r="B243" s="204"/>
      <c r="D243" s="186" t="s">
        <v>145</v>
      </c>
      <c r="E243" s="205" t="s">
        <v>3</v>
      </c>
      <c r="F243" s="206" t="s">
        <v>192</v>
      </c>
      <c r="H243" s="207">
        <v>26.786000000000001</v>
      </c>
      <c r="I243" s="208"/>
      <c r="L243" s="204"/>
      <c r="M243" s="209"/>
      <c r="N243" s="210"/>
      <c r="O243" s="210"/>
      <c r="P243" s="210"/>
      <c r="Q243" s="210"/>
      <c r="R243" s="210"/>
      <c r="S243" s="210"/>
      <c r="T243" s="211"/>
      <c r="AT243" s="205" t="s">
        <v>145</v>
      </c>
      <c r="AU243" s="205" t="s">
        <v>87</v>
      </c>
      <c r="AV243" s="14" t="s">
        <v>141</v>
      </c>
      <c r="AW243" s="14" t="s">
        <v>37</v>
      </c>
      <c r="AX243" s="14" t="s">
        <v>85</v>
      </c>
      <c r="AY243" s="205" t="s">
        <v>134</v>
      </c>
    </row>
    <row r="244" s="1" customFormat="1" ht="36" customHeight="1">
      <c r="B244" s="172"/>
      <c r="C244" s="173" t="s">
        <v>356</v>
      </c>
      <c r="D244" s="173" t="s">
        <v>136</v>
      </c>
      <c r="E244" s="174" t="s">
        <v>357</v>
      </c>
      <c r="F244" s="175" t="s">
        <v>358</v>
      </c>
      <c r="G244" s="176" t="s">
        <v>295</v>
      </c>
      <c r="H244" s="177">
        <v>137.43000000000001</v>
      </c>
      <c r="I244" s="178"/>
      <c r="J244" s="179">
        <f>ROUND(I244*H244,2)</f>
        <v>0</v>
      </c>
      <c r="K244" s="175" t="s">
        <v>140</v>
      </c>
      <c r="L244" s="38"/>
      <c r="M244" s="180" t="s">
        <v>3</v>
      </c>
      <c r="N244" s="181" t="s">
        <v>48</v>
      </c>
      <c r="O244" s="71"/>
      <c r="P244" s="182">
        <f>O244*H244</f>
        <v>0</v>
      </c>
      <c r="Q244" s="182">
        <v>0</v>
      </c>
      <c r="R244" s="182">
        <f>Q244*H244</f>
        <v>0</v>
      </c>
      <c r="S244" s="182">
        <v>0</v>
      </c>
      <c r="T244" s="183">
        <f>S244*H244</f>
        <v>0</v>
      </c>
      <c r="AR244" s="184" t="s">
        <v>141</v>
      </c>
      <c r="AT244" s="184" t="s">
        <v>136</v>
      </c>
      <c r="AU244" s="184" t="s">
        <v>87</v>
      </c>
      <c r="AY244" s="19" t="s">
        <v>134</v>
      </c>
      <c r="BE244" s="185">
        <f>IF(N244="základní",J244,0)</f>
        <v>0</v>
      </c>
      <c r="BF244" s="185">
        <f>IF(N244="snížená",J244,0)</f>
        <v>0</v>
      </c>
      <c r="BG244" s="185">
        <f>IF(N244="zákl. přenesená",J244,0)</f>
        <v>0</v>
      </c>
      <c r="BH244" s="185">
        <f>IF(N244="sníž. přenesená",J244,0)</f>
        <v>0</v>
      </c>
      <c r="BI244" s="185">
        <f>IF(N244="nulová",J244,0)</f>
        <v>0</v>
      </c>
      <c r="BJ244" s="19" t="s">
        <v>85</v>
      </c>
      <c r="BK244" s="185">
        <f>ROUND(I244*H244,2)</f>
        <v>0</v>
      </c>
      <c r="BL244" s="19" t="s">
        <v>141</v>
      </c>
      <c r="BM244" s="184" t="s">
        <v>359</v>
      </c>
    </row>
    <row r="245" s="1" customFormat="1">
      <c r="B245" s="38"/>
      <c r="D245" s="186" t="s">
        <v>143</v>
      </c>
      <c r="F245" s="187" t="s">
        <v>360</v>
      </c>
      <c r="I245" s="115"/>
      <c r="L245" s="38"/>
      <c r="M245" s="188"/>
      <c r="N245" s="71"/>
      <c r="O245" s="71"/>
      <c r="P245" s="71"/>
      <c r="Q245" s="71"/>
      <c r="R245" s="71"/>
      <c r="S245" s="71"/>
      <c r="T245" s="72"/>
      <c r="AT245" s="19" t="s">
        <v>143</v>
      </c>
      <c r="AU245" s="19" t="s">
        <v>87</v>
      </c>
    </row>
    <row r="246" s="13" customFormat="1">
      <c r="B246" s="196"/>
      <c r="D246" s="186" t="s">
        <v>145</v>
      </c>
      <c r="E246" s="197" t="s">
        <v>3</v>
      </c>
      <c r="F246" s="198" t="s">
        <v>361</v>
      </c>
      <c r="H246" s="199">
        <v>17.521000000000001</v>
      </c>
      <c r="I246" s="200"/>
      <c r="L246" s="196"/>
      <c r="M246" s="201"/>
      <c r="N246" s="202"/>
      <c r="O246" s="202"/>
      <c r="P246" s="202"/>
      <c r="Q246" s="202"/>
      <c r="R246" s="202"/>
      <c r="S246" s="202"/>
      <c r="T246" s="203"/>
      <c r="AT246" s="197" t="s">
        <v>145</v>
      </c>
      <c r="AU246" s="197" t="s">
        <v>87</v>
      </c>
      <c r="AV246" s="13" t="s">
        <v>87</v>
      </c>
      <c r="AW246" s="13" t="s">
        <v>37</v>
      </c>
      <c r="AX246" s="13" t="s">
        <v>77</v>
      </c>
      <c r="AY246" s="197" t="s">
        <v>134</v>
      </c>
    </row>
    <row r="247" s="13" customFormat="1">
      <c r="B247" s="196"/>
      <c r="D247" s="186" t="s">
        <v>145</v>
      </c>
      <c r="E247" s="197" t="s">
        <v>3</v>
      </c>
      <c r="F247" s="198" t="s">
        <v>362</v>
      </c>
      <c r="H247" s="199">
        <v>119.90900000000001</v>
      </c>
      <c r="I247" s="200"/>
      <c r="L247" s="196"/>
      <c r="M247" s="201"/>
      <c r="N247" s="202"/>
      <c r="O247" s="202"/>
      <c r="P247" s="202"/>
      <c r="Q247" s="202"/>
      <c r="R247" s="202"/>
      <c r="S247" s="202"/>
      <c r="T247" s="203"/>
      <c r="AT247" s="197" t="s">
        <v>145</v>
      </c>
      <c r="AU247" s="197" t="s">
        <v>87</v>
      </c>
      <c r="AV247" s="13" t="s">
        <v>87</v>
      </c>
      <c r="AW247" s="13" t="s">
        <v>37</v>
      </c>
      <c r="AX247" s="13" t="s">
        <v>77</v>
      </c>
      <c r="AY247" s="197" t="s">
        <v>134</v>
      </c>
    </row>
    <row r="248" s="14" customFormat="1">
      <c r="B248" s="204"/>
      <c r="D248" s="186" t="s">
        <v>145</v>
      </c>
      <c r="E248" s="205" t="s">
        <v>3</v>
      </c>
      <c r="F248" s="206" t="s">
        <v>192</v>
      </c>
      <c r="H248" s="207">
        <v>137.43000000000001</v>
      </c>
      <c r="I248" s="208"/>
      <c r="L248" s="204"/>
      <c r="M248" s="209"/>
      <c r="N248" s="210"/>
      <c r="O248" s="210"/>
      <c r="P248" s="210"/>
      <c r="Q248" s="210"/>
      <c r="R248" s="210"/>
      <c r="S248" s="210"/>
      <c r="T248" s="211"/>
      <c r="AT248" s="205" t="s">
        <v>145</v>
      </c>
      <c r="AU248" s="205" t="s">
        <v>87</v>
      </c>
      <c r="AV248" s="14" t="s">
        <v>141</v>
      </c>
      <c r="AW248" s="14" t="s">
        <v>37</v>
      </c>
      <c r="AX248" s="14" t="s">
        <v>85</v>
      </c>
      <c r="AY248" s="205" t="s">
        <v>134</v>
      </c>
    </row>
    <row r="249" s="1" customFormat="1" ht="36" customHeight="1">
      <c r="B249" s="172"/>
      <c r="C249" s="173" t="s">
        <v>363</v>
      </c>
      <c r="D249" s="173" t="s">
        <v>136</v>
      </c>
      <c r="E249" s="174" t="s">
        <v>364</v>
      </c>
      <c r="F249" s="175" t="s">
        <v>365</v>
      </c>
      <c r="G249" s="176" t="s">
        <v>295</v>
      </c>
      <c r="H249" s="177">
        <v>8.0760000000000005</v>
      </c>
      <c r="I249" s="178"/>
      <c r="J249" s="179">
        <f>ROUND(I249*H249,2)</f>
        <v>0</v>
      </c>
      <c r="K249" s="175" t="s">
        <v>140</v>
      </c>
      <c r="L249" s="38"/>
      <c r="M249" s="180" t="s">
        <v>3</v>
      </c>
      <c r="N249" s="181" t="s">
        <v>48</v>
      </c>
      <c r="O249" s="71"/>
      <c r="P249" s="182">
        <f>O249*H249</f>
        <v>0</v>
      </c>
      <c r="Q249" s="182">
        <v>0</v>
      </c>
      <c r="R249" s="182">
        <f>Q249*H249</f>
        <v>0</v>
      </c>
      <c r="S249" s="182">
        <v>0</v>
      </c>
      <c r="T249" s="183">
        <f>S249*H249</f>
        <v>0</v>
      </c>
      <c r="AR249" s="184" t="s">
        <v>141</v>
      </c>
      <c r="AT249" s="184" t="s">
        <v>136</v>
      </c>
      <c r="AU249" s="184" t="s">
        <v>87</v>
      </c>
      <c r="AY249" s="19" t="s">
        <v>134</v>
      </c>
      <c r="BE249" s="185">
        <f>IF(N249="základní",J249,0)</f>
        <v>0</v>
      </c>
      <c r="BF249" s="185">
        <f>IF(N249="snížená",J249,0)</f>
        <v>0</v>
      </c>
      <c r="BG249" s="185">
        <f>IF(N249="zákl. přenesená",J249,0)</f>
        <v>0</v>
      </c>
      <c r="BH249" s="185">
        <f>IF(N249="sníž. přenesená",J249,0)</f>
        <v>0</v>
      </c>
      <c r="BI249" s="185">
        <f>IF(N249="nulová",J249,0)</f>
        <v>0</v>
      </c>
      <c r="BJ249" s="19" t="s">
        <v>85</v>
      </c>
      <c r="BK249" s="185">
        <f>ROUND(I249*H249,2)</f>
        <v>0</v>
      </c>
      <c r="BL249" s="19" t="s">
        <v>141</v>
      </c>
      <c r="BM249" s="184" t="s">
        <v>366</v>
      </c>
    </row>
    <row r="250" s="1" customFormat="1">
      <c r="B250" s="38"/>
      <c r="D250" s="186" t="s">
        <v>143</v>
      </c>
      <c r="F250" s="187" t="s">
        <v>360</v>
      </c>
      <c r="I250" s="115"/>
      <c r="L250" s="38"/>
      <c r="M250" s="188"/>
      <c r="N250" s="71"/>
      <c r="O250" s="71"/>
      <c r="P250" s="71"/>
      <c r="Q250" s="71"/>
      <c r="R250" s="71"/>
      <c r="S250" s="71"/>
      <c r="T250" s="72"/>
      <c r="AT250" s="19" t="s">
        <v>143</v>
      </c>
      <c r="AU250" s="19" t="s">
        <v>87</v>
      </c>
    </row>
    <row r="251" s="13" customFormat="1">
      <c r="B251" s="196"/>
      <c r="D251" s="186" t="s">
        <v>145</v>
      </c>
      <c r="E251" s="197" t="s">
        <v>3</v>
      </c>
      <c r="F251" s="198" t="s">
        <v>367</v>
      </c>
      <c r="H251" s="199">
        <v>8.0760000000000005</v>
      </c>
      <c r="I251" s="200"/>
      <c r="L251" s="196"/>
      <c r="M251" s="201"/>
      <c r="N251" s="202"/>
      <c r="O251" s="202"/>
      <c r="P251" s="202"/>
      <c r="Q251" s="202"/>
      <c r="R251" s="202"/>
      <c r="S251" s="202"/>
      <c r="T251" s="203"/>
      <c r="AT251" s="197" t="s">
        <v>145</v>
      </c>
      <c r="AU251" s="197" t="s">
        <v>87</v>
      </c>
      <c r="AV251" s="13" t="s">
        <v>87</v>
      </c>
      <c r="AW251" s="13" t="s">
        <v>37</v>
      </c>
      <c r="AX251" s="13" t="s">
        <v>85</v>
      </c>
      <c r="AY251" s="197" t="s">
        <v>134</v>
      </c>
    </row>
    <row r="252" s="1" customFormat="1" ht="36" customHeight="1">
      <c r="B252" s="172"/>
      <c r="C252" s="173" t="s">
        <v>368</v>
      </c>
      <c r="D252" s="173" t="s">
        <v>136</v>
      </c>
      <c r="E252" s="174" t="s">
        <v>369</v>
      </c>
      <c r="F252" s="175" t="s">
        <v>370</v>
      </c>
      <c r="G252" s="176" t="s">
        <v>295</v>
      </c>
      <c r="H252" s="177">
        <v>92.900000000000006</v>
      </c>
      <c r="I252" s="178"/>
      <c r="J252" s="179">
        <f>ROUND(I252*H252,2)</f>
        <v>0</v>
      </c>
      <c r="K252" s="175" t="s">
        <v>140</v>
      </c>
      <c r="L252" s="38"/>
      <c r="M252" s="180" t="s">
        <v>3</v>
      </c>
      <c r="N252" s="181" t="s">
        <v>48</v>
      </c>
      <c r="O252" s="71"/>
      <c r="P252" s="182">
        <f>O252*H252</f>
        <v>0</v>
      </c>
      <c r="Q252" s="182">
        <v>0</v>
      </c>
      <c r="R252" s="182">
        <f>Q252*H252</f>
        <v>0</v>
      </c>
      <c r="S252" s="182">
        <v>0</v>
      </c>
      <c r="T252" s="183">
        <f>S252*H252</f>
        <v>0</v>
      </c>
      <c r="AR252" s="184" t="s">
        <v>141</v>
      </c>
      <c r="AT252" s="184" t="s">
        <v>136</v>
      </c>
      <c r="AU252" s="184" t="s">
        <v>87</v>
      </c>
      <c r="AY252" s="19" t="s">
        <v>134</v>
      </c>
      <c r="BE252" s="185">
        <f>IF(N252="základní",J252,0)</f>
        <v>0</v>
      </c>
      <c r="BF252" s="185">
        <f>IF(N252="snížená",J252,0)</f>
        <v>0</v>
      </c>
      <c r="BG252" s="185">
        <f>IF(N252="zákl. přenesená",J252,0)</f>
        <v>0</v>
      </c>
      <c r="BH252" s="185">
        <f>IF(N252="sníž. přenesená",J252,0)</f>
        <v>0</v>
      </c>
      <c r="BI252" s="185">
        <f>IF(N252="nulová",J252,0)</f>
        <v>0</v>
      </c>
      <c r="BJ252" s="19" t="s">
        <v>85</v>
      </c>
      <c r="BK252" s="185">
        <f>ROUND(I252*H252,2)</f>
        <v>0</v>
      </c>
      <c r="BL252" s="19" t="s">
        <v>141</v>
      </c>
      <c r="BM252" s="184" t="s">
        <v>371</v>
      </c>
    </row>
    <row r="253" s="1" customFormat="1">
      <c r="B253" s="38"/>
      <c r="D253" s="186" t="s">
        <v>143</v>
      </c>
      <c r="F253" s="187" t="s">
        <v>360</v>
      </c>
      <c r="I253" s="115"/>
      <c r="L253" s="38"/>
      <c r="M253" s="188"/>
      <c r="N253" s="71"/>
      <c r="O253" s="71"/>
      <c r="P253" s="71"/>
      <c r="Q253" s="71"/>
      <c r="R253" s="71"/>
      <c r="S253" s="71"/>
      <c r="T253" s="72"/>
      <c r="AT253" s="19" t="s">
        <v>143</v>
      </c>
      <c r="AU253" s="19" t="s">
        <v>87</v>
      </c>
    </row>
    <row r="254" s="13" customFormat="1">
      <c r="B254" s="196"/>
      <c r="D254" s="186" t="s">
        <v>145</v>
      </c>
      <c r="E254" s="197" t="s">
        <v>3</v>
      </c>
      <c r="F254" s="198" t="s">
        <v>372</v>
      </c>
      <c r="H254" s="199">
        <v>92.900000000000006</v>
      </c>
      <c r="I254" s="200"/>
      <c r="L254" s="196"/>
      <c r="M254" s="201"/>
      <c r="N254" s="202"/>
      <c r="O254" s="202"/>
      <c r="P254" s="202"/>
      <c r="Q254" s="202"/>
      <c r="R254" s="202"/>
      <c r="S254" s="202"/>
      <c r="T254" s="203"/>
      <c r="AT254" s="197" t="s">
        <v>145</v>
      </c>
      <c r="AU254" s="197" t="s">
        <v>87</v>
      </c>
      <c r="AV254" s="13" t="s">
        <v>87</v>
      </c>
      <c r="AW254" s="13" t="s">
        <v>37</v>
      </c>
      <c r="AX254" s="13" t="s">
        <v>85</v>
      </c>
      <c r="AY254" s="197" t="s">
        <v>134</v>
      </c>
    </row>
    <row r="255" s="1" customFormat="1" ht="36" customHeight="1">
      <c r="B255" s="172"/>
      <c r="C255" s="173" t="s">
        <v>373</v>
      </c>
      <c r="D255" s="173" t="s">
        <v>136</v>
      </c>
      <c r="E255" s="174" t="s">
        <v>374</v>
      </c>
      <c r="F255" s="175" t="s">
        <v>375</v>
      </c>
      <c r="G255" s="176" t="s">
        <v>295</v>
      </c>
      <c r="H255" s="177">
        <v>76.805000000000007</v>
      </c>
      <c r="I255" s="178"/>
      <c r="J255" s="179">
        <f>ROUND(I255*H255,2)</f>
        <v>0</v>
      </c>
      <c r="K255" s="175" t="s">
        <v>140</v>
      </c>
      <c r="L255" s="38"/>
      <c r="M255" s="180" t="s">
        <v>3</v>
      </c>
      <c r="N255" s="181" t="s">
        <v>48</v>
      </c>
      <c r="O255" s="71"/>
      <c r="P255" s="182">
        <f>O255*H255</f>
        <v>0</v>
      </c>
      <c r="Q255" s="182">
        <v>0</v>
      </c>
      <c r="R255" s="182">
        <f>Q255*H255</f>
        <v>0</v>
      </c>
      <c r="S255" s="182">
        <v>0</v>
      </c>
      <c r="T255" s="183">
        <f>S255*H255</f>
        <v>0</v>
      </c>
      <c r="AR255" s="184" t="s">
        <v>141</v>
      </c>
      <c r="AT255" s="184" t="s">
        <v>136</v>
      </c>
      <c r="AU255" s="184" t="s">
        <v>87</v>
      </c>
      <c r="AY255" s="19" t="s">
        <v>134</v>
      </c>
      <c r="BE255" s="185">
        <f>IF(N255="základní",J255,0)</f>
        <v>0</v>
      </c>
      <c r="BF255" s="185">
        <f>IF(N255="snížená",J255,0)</f>
        <v>0</v>
      </c>
      <c r="BG255" s="185">
        <f>IF(N255="zákl. přenesená",J255,0)</f>
        <v>0</v>
      </c>
      <c r="BH255" s="185">
        <f>IF(N255="sníž. přenesená",J255,0)</f>
        <v>0</v>
      </c>
      <c r="BI255" s="185">
        <f>IF(N255="nulová",J255,0)</f>
        <v>0</v>
      </c>
      <c r="BJ255" s="19" t="s">
        <v>85</v>
      </c>
      <c r="BK255" s="185">
        <f>ROUND(I255*H255,2)</f>
        <v>0</v>
      </c>
      <c r="BL255" s="19" t="s">
        <v>141</v>
      </c>
      <c r="BM255" s="184" t="s">
        <v>376</v>
      </c>
    </row>
    <row r="256" s="1" customFormat="1">
      <c r="B256" s="38"/>
      <c r="D256" s="186" t="s">
        <v>143</v>
      </c>
      <c r="F256" s="187" t="s">
        <v>360</v>
      </c>
      <c r="I256" s="115"/>
      <c r="L256" s="38"/>
      <c r="M256" s="188"/>
      <c r="N256" s="71"/>
      <c r="O256" s="71"/>
      <c r="P256" s="71"/>
      <c r="Q256" s="71"/>
      <c r="R256" s="71"/>
      <c r="S256" s="71"/>
      <c r="T256" s="72"/>
      <c r="AT256" s="19" t="s">
        <v>143</v>
      </c>
      <c r="AU256" s="19" t="s">
        <v>87</v>
      </c>
    </row>
    <row r="257" s="13" customFormat="1">
      <c r="B257" s="196"/>
      <c r="D257" s="186" t="s">
        <v>145</v>
      </c>
      <c r="E257" s="197" t="s">
        <v>3</v>
      </c>
      <c r="F257" s="198" t="s">
        <v>377</v>
      </c>
      <c r="H257" s="199">
        <v>76.805000000000007</v>
      </c>
      <c r="I257" s="200"/>
      <c r="L257" s="196"/>
      <c r="M257" s="212"/>
      <c r="N257" s="213"/>
      <c r="O257" s="213"/>
      <c r="P257" s="213"/>
      <c r="Q257" s="213"/>
      <c r="R257" s="213"/>
      <c r="S257" s="213"/>
      <c r="T257" s="214"/>
      <c r="AT257" s="197" t="s">
        <v>145</v>
      </c>
      <c r="AU257" s="197" t="s">
        <v>87</v>
      </c>
      <c r="AV257" s="13" t="s">
        <v>87</v>
      </c>
      <c r="AW257" s="13" t="s">
        <v>37</v>
      </c>
      <c r="AX257" s="13" t="s">
        <v>85</v>
      </c>
      <c r="AY257" s="197" t="s">
        <v>134</v>
      </c>
    </row>
    <row r="258" s="1" customFormat="1" ht="6.96" customHeight="1">
      <c r="B258" s="54"/>
      <c r="C258" s="55"/>
      <c r="D258" s="55"/>
      <c r="E258" s="55"/>
      <c r="F258" s="55"/>
      <c r="G258" s="55"/>
      <c r="H258" s="55"/>
      <c r="I258" s="134"/>
      <c r="J258" s="55"/>
      <c r="K258" s="55"/>
      <c r="L258" s="38"/>
    </row>
  </sheetData>
  <autoFilter ref="C82:K25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90</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378</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110</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34</v>
      </c>
      <c r="L20" s="38"/>
    </row>
    <row r="21" s="1" customFormat="1" ht="18" customHeight="1">
      <c r="B21" s="38"/>
      <c r="E21" s="27" t="s">
        <v>35</v>
      </c>
      <c r="I21" s="116" t="s">
        <v>29</v>
      </c>
      <c r="J21" s="27" t="s">
        <v>36</v>
      </c>
      <c r="L21" s="38"/>
    </row>
    <row r="22" s="1" customFormat="1" ht="6.96" customHeight="1">
      <c r="B22" s="38"/>
      <c r="I22" s="115"/>
      <c r="L22" s="38"/>
    </row>
    <row r="23" s="1" customFormat="1" ht="12" customHeight="1">
      <c r="B23" s="38"/>
      <c r="D23" s="32" t="s">
        <v>38</v>
      </c>
      <c r="I23" s="116" t="s">
        <v>26</v>
      </c>
      <c r="J23" s="27" t="s">
        <v>39</v>
      </c>
      <c r="L23" s="38"/>
    </row>
    <row r="24" s="1" customFormat="1" ht="18" customHeight="1">
      <c r="B24" s="38"/>
      <c r="E24" s="27" t="s">
        <v>40</v>
      </c>
      <c r="I24" s="116" t="s">
        <v>29</v>
      </c>
      <c r="J24" s="27" t="s">
        <v>3</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ROUND(J81,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ROUND((SUM(BE81:BE124)),  2)</f>
        <v>0</v>
      </c>
      <c r="I33" s="126">
        <v>0.20999999999999999</v>
      </c>
      <c r="J33" s="125">
        <f>ROUND(((SUM(BE81:BE124))*I33),  2)</f>
        <v>0</v>
      </c>
      <c r="L33" s="38"/>
    </row>
    <row r="34" s="1" customFormat="1" ht="14.4" customHeight="1">
      <c r="B34" s="38"/>
      <c r="E34" s="32" t="s">
        <v>49</v>
      </c>
      <c r="F34" s="125">
        <f>ROUND((SUM(BF81:BF124)),  2)</f>
        <v>0</v>
      </c>
      <c r="I34" s="126">
        <v>0.14999999999999999</v>
      </c>
      <c r="J34" s="125">
        <f>ROUND(((SUM(BF81:BF124))*I34),  2)</f>
        <v>0</v>
      </c>
      <c r="L34" s="38"/>
    </row>
    <row r="35" hidden="1" s="1" customFormat="1" ht="14.4" customHeight="1">
      <c r="B35" s="38"/>
      <c r="E35" s="32" t="s">
        <v>50</v>
      </c>
      <c r="F35" s="125">
        <f>ROUND((SUM(BG81:BG124)),  2)</f>
        <v>0</v>
      </c>
      <c r="I35" s="126">
        <v>0.20999999999999999</v>
      </c>
      <c r="J35" s="125">
        <f>0</f>
        <v>0</v>
      </c>
      <c r="L35" s="38"/>
    </row>
    <row r="36" hidden="1" s="1" customFormat="1" ht="14.4" customHeight="1">
      <c r="B36" s="38"/>
      <c r="E36" s="32" t="s">
        <v>51</v>
      </c>
      <c r="F36" s="125">
        <f>ROUND((SUM(BH81:BH124)),  2)</f>
        <v>0</v>
      </c>
      <c r="I36" s="126">
        <v>0.14999999999999999</v>
      </c>
      <c r="J36" s="125">
        <f>0</f>
        <v>0</v>
      </c>
      <c r="L36" s="38"/>
    </row>
    <row r="37" hidden="1" s="1" customFormat="1" ht="14.4" customHeight="1">
      <c r="B37" s="38"/>
      <c r="E37" s="32" t="s">
        <v>52</v>
      </c>
      <c r="F37" s="125">
        <f>ROUND((SUM(BI81:BI124)),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102 - DIO</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27.9" customHeight="1">
      <c r="B54" s="38"/>
      <c r="C54" s="32" t="s">
        <v>25</v>
      </c>
      <c r="F54" s="27" t="str">
        <f>E15</f>
        <v>Brněnské komunikace a.s.</v>
      </c>
      <c r="I54" s="116" t="s">
        <v>33</v>
      </c>
      <c r="J54" s="36" t="str">
        <f>E21</f>
        <v>Rušar mosty s.r.o. Brno</v>
      </c>
      <c r="L54" s="38"/>
    </row>
    <row r="55" s="1" customFormat="1" ht="15.15" customHeight="1">
      <c r="B55" s="38"/>
      <c r="C55" s="32" t="s">
        <v>31</v>
      </c>
      <c r="F55" s="27" t="str">
        <f>IF(E18="","",E18)</f>
        <v>Vyplň údaj</v>
      </c>
      <c r="I55" s="116" t="s">
        <v>38</v>
      </c>
      <c r="J55" s="36" t="str">
        <f>E24</f>
        <v>Ing. Česmír Rez</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J81</f>
        <v>0</v>
      </c>
      <c r="L59" s="38"/>
      <c r="AU59" s="19" t="s">
        <v>114</v>
      </c>
    </row>
    <row r="60" s="8" customFormat="1" ht="24.96" customHeight="1">
      <c r="B60" s="140"/>
      <c r="D60" s="141" t="s">
        <v>115</v>
      </c>
      <c r="E60" s="142"/>
      <c r="F60" s="142"/>
      <c r="G60" s="142"/>
      <c r="H60" s="142"/>
      <c r="I60" s="143"/>
      <c r="J60" s="144">
        <f>J82</f>
        <v>0</v>
      </c>
      <c r="L60" s="140"/>
    </row>
    <row r="61" s="9" customFormat="1" ht="19.92" customHeight="1">
      <c r="B61" s="145"/>
      <c r="D61" s="146" t="s">
        <v>117</v>
      </c>
      <c r="E61" s="147"/>
      <c r="F61" s="147"/>
      <c r="G61" s="147"/>
      <c r="H61" s="147"/>
      <c r="I61" s="148"/>
      <c r="J61" s="149">
        <f>J83</f>
        <v>0</v>
      </c>
      <c r="L61" s="145"/>
    </row>
    <row r="62" s="1" customFormat="1" ht="21.84" customHeight="1">
      <c r="B62" s="38"/>
      <c r="I62" s="115"/>
      <c r="L62" s="38"/>
    </row>
    <row r="63" s="1" customFormat="1" ht="6.96" customHeight="1">
      <c r="B63" s="54"/>
      <c r="C63" s="55"/>
      <c r="D63" s="55"/>
      <c r="E63" s="55"/>
      <c r="F63" s="55"/>
      <c r="G63" s="55"/>
      <c r="H63" s="55"/>
      <c r="I63" s="134"/>
      <c r="J63" s="55"/>
      <c r="K63" s="55"/>
      <c r="L63" s="38"/>
    </row>
    <row r="67" s="1" customFormat="1" ht="6.96" customHeight="1">
      <c r="B67" s="56"/>
      <c r="C67" s="57"/>
      <c r="D67" s="57"/>
      <c r="E67" s="57"/>
      <c r="F67" s="57"/>
      <c r="G67" s="57"/>
      <c r="H67" s="57"/>
      <c r="I67" s="135"/>
      <c r="J67" s="57"/>
      <c r="K67" s="57"/>
      <c r="L67" s="38"/>
    </row>
    <row r="68" s="1" customFormat="1" ht="24.96" customHeight="1">
      <c r="B68" s="38"/>
      <c r="C68" s="23" t="s">
        <v>119</v>
      </c>
      <c r="I68" s="115"/>
      <c r="L68" s="38"/>
    </row>
    <row r="69" s="1" customFormat="1" ht="6.96" customHeight="1">
      <c r="B69" s="38"/>
      <c r="I69" s="115"/>
      <c r="L69" s="38"/>
    </row>
    <row r="70" s="1" customFormat="1" ht="12" customHeight="1">
      <c r="B70" s="38"/>
      <c r="C70" s="32" t="s">
        <v>17</v>
      </c>
      <c r="I70" s="115"/>
      <c r="L70" s="38"/>
    </row>
    <row r="71" s="1" customFormat="1" ht="16.5" customHeight="1">
      <c r="B71" s="38"/>
      <c r="E71" s="114" t="str">
        <f>E7</f>
        <v>Most ev.č. BM-665 přes náhon u areálu Komety</v>
      </c>
      <c r="F71" s="32"/>
      <c r="G71" s="32"/>
      <c r="H71" s="32"/>
      <c r="I71" s="115"/>
      <c r="L71" s="38"/>
    </row>
    <row r="72" s="1" customFormat="1" ht="12" customHeight="1">
      <c r="B72" s="38"/>
      <c r="C72" s="32" t="s">
        <v>107</v>
      </c>
      <c r="I72" s="115"/>
      <c r="L72" s="38"/>
    </row>
    <row r="73" s="1" customFormat="1" ht="16.5" customHeight="1">
      <c r="B73" s="38"/>
      <c r="E73" s="61" t="str">
        <f>E9</f>
        <v>102 - DIO</v>
      </c>
      <c r="F73" s="1"/>
      <c r="G73" s="1"/>
      <c r="H73" s="1"/>
      <c r="I73" s="115"/>
      <c r="L73" s="38"/>
    </row>
    <row r="74" s="1" customFormat="1" ht="6.96" customHeight="1">
      <c r="B74" s="38"/>
      <c r="I74" s="115"/>
      <c r="L74" s="38"/>
    </row>
    <row r="75" s="1" customFormat="1" ht="12" customHeight="1">
      <c r="B75" s="38"/>
      <c r="C75" s="32" t="s">
        <v>21</v>
      </c>
      <c r="F75" s="27" t="str">
        <f>F12</f>
        <v>Brno - Pisárky</v>
      </c>
      <c r="I75" s="116" t="s">
        <v>23</v>
      </c>
      <c r="J75" s="63" t="str">
        <f>IF(J12="","",J12)</f>
        <v>23. 5. 2019</v>
      </c>
      <c r="L75" s="38"/>
    </row>
    <row r="76" s="1" customFormat="1" ht="6.96" customHeight="1">
      <c r="B76" s="38"/>
      <c r="I76" s="115"/>
      <c r="L76" s="38"/>
    </row>
    <row r="77" s="1" customFormat="1" ht="27.9" customHeight="1">
      <c r="B77" s="38"/>
      <c r="C77" s="32" t="s">
        <v>25</v>
      </c>
      <c r="F77" s="27" t="str">
        <f>E15</f>
        <v>Brněnské komunikace a.s.</v>
      </c>
      <c r="I77" s="116" t="s">
        <v>33</v>
      </c>
      <c r="J77" s="36" t="str">
        <f>E21</f>
        <v>Rušar mosty s.r.o. Brno</v>
      </c>
      <c r="L77" s="38"/>
    </row>
    <row r="78" s="1" customFormat="1" ht="15.15" customHeight="1">
      <c r="B78" s="38"/>
      <c r="C78" s="32" t="s">
        <v>31</v>
      </c>
      <c r="F78" s="27" t="str">
        <f>IF(E18="","",E18)</f>
        <v>Vyplň údaj</v>
      </c>
      <c r="I78" s="116" t="s">
        <v>38</v>
      </c>
      <c r="J78" s="36" t="str">
        <f>E24</f>
        <v>Ing. Česmír Rez</v>
      </c>
      <c r="L78" s="38"/>
    </row>
    <row r="79" s="1" customFormat="1" ht="10.32" customHeight="1">
      <c r="B79" s="38"/>
      <c r="I79" s="115"/>
      <c r="L79" s="38"/>
    </row>
    <row r="80" s="10" customFormat="1" ht="29.28" customHeight="1">
      <c r="B80" s="150"/>
      <c r="C80" s="151" t="s">
        <v>120</v>
      </c>
      <c r="D80" s="152" t="s">
        <v>62</v>
      </c>
      <c r="E80" s="152" t="s">
        <v>58</v>
      </c>
      <c r="F80" s="152" t="s">
        <v>59</v>
      </c>
      <c r="G80" s="152" t="s">
        <v>121</v>
      </c>
      <c r="H80" s="152" t="s">
        <v>122</v>
      </c>
      <c r="I80" s="153" t="s">
        <v>123</v>
      </c>
      <c r="J80" s="152" t="s">
        <v>113</v>
      </c>
      <c r="K80" s="154" t="s">
        <v>124</v>
      </c>
      <c r="L80" s="150"/>
      <c r="M80" s="79" t="s">
        <v>3</v>
      </c>
      <c r="N80" s="80" t="s">
        <v>47</v>
      </c>
      <c r="O80" s="80" t="s">
        <v>125</v>
      </c>
      <c r="P80" s="80" t="s">
        <v>126</v>
      </c>
      <c r="Q80" s="80" t="s">
        <v>127</v>
      </c>
      <c r="R80" s="80" t="s">
        <v>128</v>
      </c>
      <c r="S80" s="80" t="s">
        <v>129</v>
      </c>
      <c r="T80" s="81" t="s">
        <v>130</v>
      </c>
    </row>
    <row r="81" s="1" customFormat="1" ht="22.8" customHeight="1">
      <c r="B81" s="38"/>
      <c r="C81" s="84" t="s">
        <v>131</v>
      </c>
      <c r="I81" s="115"/>
      <c r="J81" s="155">
        <f>BK81</f>
        <v>0</v>
      </c>
      <c r="L81" s="38"/>
      <c r="M81" s="82"/>
      <c r="N81" s="67"/>
      <c r="O81" s="67"/>
      <c r="P81" s="156">
        <f>P82</f>
        <v>0</v>
      </c>
      <c r="Q81" s="67"/>
      <c r="R81" s="156">
        <f>R82</f>
        <v>0</v>
      </c>
      <c r="S81" s="67"/>
      <c r="T81" s="157">
        <f>T82</f>
        <v>0</v>
      </c>
      <c r="AT81" s="19" t="s">
        <v>76</v>
      </c>
      <c r="AU81" s="19" t="s">
        <v>114</v>
      </c>
      <c r="BK81" s="158">
        <f>BK82</f>
        <v>0</v>
      </c>
    </row>
    <row r="82" s="11" customFormat="1" ht="25.92" customHeight="1">
      <c r="B82" s="159"/>
      <c r="D82" s="160" t="s">
        <v>76</v>
      </c>
      <c r="E82" s="161" t="s">
        <v>132</v>
      </c>
      <c r="F82" s="161" t="s">
        <v>133</v>
      </c>
      <c r="I82" s="162"/>
      <c r="J82" s="163">
        <f>BK82</f>
        <v>0</v>
      </c>
      <c r="L82" s="159"/>
      <c r="M82" s="164"/>
      <c r="N82" s="165"/>
      <c r="O82" s="165"/>
      <c r="P82" s="166">
        <f>P83</f>
        <v>0</v>
      </c>
      <c r="Q82" s="165"/>
      <c r="R82" s="166">
        <f>R83</f>
        <v>0</v>
      </c>
      <c r="S82" s="165"/>
      <c r="T82" s="167">
        <f>T83</f>
        <v>0</v>
      </c>
      <c r="AR82" s="160" t="s">
        <v>85</v>
      </c>
      <c r="AT82" s="168" t="s">
        <v>76</v>
      </c>
      <c r="AU82" s="168" t="s">
        <v>77</v>
      </c>
      <c r="AY82" s="160" t="s">
        <v>134</v>
      </c>
      <c r="BK82" s="169">
        <f>BK83</f>
        <v>0</v>
      </c>
    </row>
    <row r="83" s="11" customFormat="1" ht="22.8" customHeight="1">
      <c r="B83" s="159"/>
      <c r="D83" s="160" t="s">
        <v>76</v>
      </c>
      <c r="E83" s="170" t="s">
        <v>180</v>
      </c>
      <c r="F83" s="170" t="s">
        <v>261</v>
      </c>
      <c r="I83" s="162"/>
      <c r="J83" s="171">
        <f>BK83</f>
        <v>0</v>
      </c>
      <c r="L83" s="159"/>
      <c r="M83" s="164"/>
      <c r="N83" s="165"/>
      <c r="O83" s="165"/>
      <c r="P83" s="166">
        <f>SUM(P84:P124)</f>
        <v>0</v>
      </c>
      <c r="Q83" s="165"/>
      <c r="R83" s="166">
        <f>SUM(R84:R124)</f>
        <v>0</v>
      </c>
      <c r="S83" s="165"/>
      <c r="T83" s="167">
        <f>SUM(T84:T124)</f>
        <v>0</v>
      </c>
      <c r="AR83" s="160" t="s">
        <v>85</v>
      </c>
      <c r="AT83" s="168" t="s">
        <v>76</v>
      </c>
      <c r="AU83" s="168" t="s">
        <v>85</v>
      </c>
      <c r="AY83" s="160" t="s">
        <v>134</v>
      </c>
      <c r="BK83" s="169">
        <f>SUM(BK84:BK124)</f>
        <v>0</v>
      </c>
    </row>
    <row r="84" s="1" customFormat="1" ht="36" customHeight="1">
      <c r="B84" s="172"/>
      <c r="C84" s="173" t="s">
        <v>85</v>
      </c>
      <c r="D84" s="173" t="s">
        <v>136</v>
      </c>
      <c r="E84" s="174" t="s">
        <v>379</v>
      </c>
      <c r="F84" s="175" t="s">
        <v>380</v>
      </c>
      <c r="G84" s="176" t="s">
        <v>150</v>
      </c>
      <c r="H84" s="177">
        <v>2</v>
      </c>
      <c r="I84" s="178"/>
      <c r="J84" s="179">
        <f>ROUND(I84*H84,2)</f>
        <v>0</v>
      </c>
      <c r="K84" s="175" t="s">
        <v>140</v>
      </c>
      <c r="L84" s="38"/>
      <c r="M84" s="180" t="s">
        <v>3</v>
      </c>
      <c r="N84" s="181" t="s">
        <v>48</v>
      </c>
      <c r="O84" s="71"/>
      <c r="P84" s="182">
        <f>O84*H84</f>
        <v>0</v>
      </c>
      <c r="Q84" s="182">
        <v>0</v>
      </c>
      <c r="R84" s="182">
        <f>Q84*H84</f>
        <v>0</v>
      </c>
      <c r="S84" s="182">
        <v>0</v>
      </c>
      <c r="T84" s="183">
        <f>S84*H84</f>
        <v>0</v>
      </c>
      <c r="AR84" s="184" t="s">
        <v>141</v>
      </c>
      <c r="AT84" s="184" t="s">
        <v>136</v>
      </c>
      <c r="AU84" s="184" t="s">
        <v>87</v>
      </c>
      <c r="AY84" s="19" t="s">
        <v>134</v>
      </c>
      <c r="BE84" s="185">
        <f>IF(N84="základní",J84,0)</f>
        <v>0</v>
      </c>
      <c r="BF84" s="185">
        <f>IF(N84="snížená",J84,0)</f>
        <v>0</v>
      </c>
      <c r="BG84" s="185">
        <f>IF(N84="zákl. přenesená",J84,0)</f>
        <v>0</v>
      </c>
      <c r="BH84" s="185">
        <f>IF(N84="sníž. přenesená",J84,0)</f>
        <v>0</v>
      </c>
      <c r="BI84" s="185">
        <f>IF(N84="nulová",J84,0)</f>
        <v>0</v>
      </c>
      <c r="BJ84" s="19" t="s">
        <v>85</v>
      </c>
      <c r="BK84" s="185">
        <f>ROUND(I84*H84,2)</f>
        <v>0</v>
      </c>
      <c r="BL84" s="19" t="s">
        <v>141</v>
      </c>
      <c r="BM84" s="184" t="s">
        <v>381</v>
      </c>
    </row>
    <row r="85" s="1" customFormat="1">
      <c r="B85" s="38"/>
      <c r="D85" s="186" t="s">
        <v>143</v>
      </c>
      <c r="F85" s="187" t="s">
        <v>382</v>
      </c>
      <c r="I85" s="115"/>
      <c r="L85" s="38"/>
      <c r="M85" s="188"/>
      <c r="N85" s="71"/>
      <c r="O85" s="71"/>
      <c r="P85" s="71"/>
      <c r="Q85" s="71"/>
      <c r="R85" s="71"/>
      <c r="S85" s="71"/>
      <c r="T85" s="72"/>
      <c r="AT85" s="19" t="s">
        <v>143</v>
      </c>
      <c r="AU85" s="19" t="s">
        <v>87</v>
      </c>
    </row>
    <row r="86" s="12" customFormat="1">
      <c r="B86" s="189"/>
      <c r="D86" s="186" t="s">
        <v>145</v>
      </c>
      <c r="E86" s="190" t="s">
        <v>3</v>
      </c>
      <c r="F86" s="191" t="s">
        <v>383</v>
      </c>
      <c r="H86" s="190" t="s">
        <v>3</v>
      </c>
      <c r="I86" s="192"/>
      <c r="L86" s="189"/>
      <c r="M86" s="193"/>
      <c r="N86" s="194"/>
      <c r="O86" s="194"/>
      <c r="P86" s="194"/>
      <c r="Q86" s="194"/>
      <c r="R86" s="194"/>
      <c r="S86" s="194"/>
      <c r="T86" s="195"/>
      <c r="AT86" s="190" t="s">
        <v>145</v>
      </c>
      <c r="AU86" s="190" t="s">
        <v>87</v>
      </c>
      <c r="AV86" s="12" t="s">
        <v>85</v>
      </c>
      <c r="AW86" s="12" t="s">
        <v>37</v>
      </c>
      <c r="AX86" s="12" t="s">
        <v>77</v>
      </c>
      <c r="AY86" s="190" t="s">
        <v>134</v>
      </c>
    </row>
    <row r="87" s="13" customFormat="1">
      <c r="B87" s="196"/>
      <c r="D87" s="186" t="s">
        <v>145</v>
      </c>
      <c r="E87" s="197" t="s">
        <v>3</v>
      </c>
      <c r="F87" s="198" t="s">
        <v>384</v>
      </c>
      <c r="H87" s="199">
        <v>2</v>
      </c>
      <c r="I87" s="200"/>
      <c r="L87" s="196"/>
      <c r="M87" s="201"/>
      <c r="N87" s="202"/>
      <c r="O87" s="202"/>
      <c r="P87" s="202"/>
      <c r="Q87" s="202"/>
      <c r="R87" s="202"/>
      <c r="S87" s="202"/>
      <c r="T87" s="203"/>
      <c r="AT87" s="197" t="s">
        <v>145</v>
      </c>
      <c r="AU87" s="197" t="s">
        <v>87</v>
      </c>
      <c r="AV87" s="13" t="s">
        <v>87</v>
      </c>
      <c r="AW87" s="13" t="s">
        <v>37</v>
      </c>
      <c r="AX87" s="13" t="s">
        <v>85</v>
      </c>
      <c r="AY87" s="197" t="s">
        <v>134</v>
      </c>
    </row>
    <row r="88" s="1" customFormat="1" ht="36" customHeight="1">
      <c r="B88" s="172"/>
      <c r="C88" s="173" t="s">
        <v>87</v>
      </c>
      <c r="D88" s="173" t="s">
        <v>136</v>
      </c>
      <c r="E88" s="174" t="s">
        <v>385</v>
      </c>
      <c r="F88" s="175" t="s">
        <v>386</v>
      </c>
      <c r="G88" s="176" t="s">
        <v>150</v>
      </c>
      <c r="H88" s="177">
        <v>1</v>
      </c>
      <c r="I88" s="178"/>
      <c r="J88" s="179">
        <f>ROUND(I88*H88,2)</f>
        <v>0</v>
      </c>
      <c r="K88" s="175" t="s">
        <v>140</v>
      </c>
      <c r="L88" s="38"/>
      <c r="M88" s="180" t="s">
        <v>3</v>
      </c>
      <c r="N88" s="181" t="s">
        <v>48</v>
      </c>
      <c r="O88" s="71"/>
      <c r="P88" s="182">
        <f>O88*H88</f>
        <v>0</v>
      </c>
      <c r="Q88" s="182">
        <v>0</v>
      </c>
      <c r="R88" s="182">
        <f>Q88*H88</f>
        <v>0</v>
      </c>
      <c r="S88" s="182">
        <v>0</v>
      </c>
      <c r="T88" s="183">
        <f>S88*H88</f>
        <v>0</v>
      </c>
      <c r="AR88" s="184" t="s">
        <v>141</v>
      </c>
      <c r="AT88" s="184" t="s">
        <v>136</v>
      </c>
      <c r="AU88" s="184" t="s">
        <v>87</v>
      </c>
      <c r="AY88" s="19" t="s">
        <v>134</v>
      </c>
      <c r="BE88" s="185">
        <f>IF(N88="základní",J88,0)</f>
        <v>0</v>
      </c>
      <c r="BF88" s="185">
        <f>IF(N88="snížená",J88,0)</f>
        <v>0</v>
      </c>
      <c r="BG88" s="185">
        <f>IF(N88="zákl. přenesená",J88,0)</f>
        <v>0</v>
      </c>
      <c r="BH88" s="185">
        <f>IF(N88="sníž. přenesená",J88,0)</f>
        <v>0</v>
      </c>
      <c r="BI88" s="185">
        <f>IF(N88="nulová",J88,0)</f>
        <v>0</v>
      </c>
      <c r="BJ88" s="19" t="s">
        <v>85</v>
      </c>
      <c r="BK88" s="185">
        <f>ROUND(I88*H88,2)</f>
        <v>0</v>
      </c>
      <c r="BL88" s="19" t="s">
        <v>141</v>
      </c>
      <c r="BM88" s="184" t="s">
        <v>387</v>
      </c>
    </row>
    <row r="89" s="1" customFormat="1">
      <c r="B89" s="38"/>
      <c r="D89" s="186" t="s">
        <v>143</v>
      </c>
      <c r="F89" s="187" t="s">
        <v>382</v>
      </c>
      <c r="I89" s="115"/>
      <c r="L89" s="38"/>
      <c r="M89" s="188"/>
      <c r="N89" s="71"/>
      <c r="O89" s="71"/>
      <c r="P89" s="71"/>
      <c r="Q89" s="71"/>
      <c r="R89" s="71"/>
      <c r="S89" s="71"/>
      <c r="T89" s="72"/>
      <c r="AT89" s="19" t="s">
        <v>143</v>
      </c>
      <c r="AU89" s="19" t="s">
        <v>87</v>
      </c>
    </row>
    <row r="90" s="12" customFormat="1">
      <c r="B90" s="189"/>
      <c r="D90" s="186" t="s">
        <v>145</v>
      </c>
      <c r="E90" s="190" t="s">
        <v>3</v>
      </c>
      <c r="F90" s="191" t="s">
        <v>383</v>
      </c>
      <c r="H90" s="190" t="s">
        <v>3</v>
      </c>
      <c r="I90" s="192"/>
      <c r="L90" s="189"/>
      <c r="M90" s="193"/>
      <c r="N90" s="194"/>
      <c r="O90" s="194"/>
      <c r="P90" s="194"/>
      <c r="Q90" s="194"/>
      <c r="R90" s="194"/>
      <c r="S90" s="194"/>
      <c r="T90" s="195"/>
      <c r="AT90" s="190" t="s">
        <v>145</v>
      </c>
      <c r="AU90" s="190" t="s">
        <v>87</v>
      </c>
      <c r="AV90" s="12" t="s">
        <v>85</v>
      </c>
      <c r="AW90" s="12" t="s">
        <v>37</v>
      </c>
      <c r="AX90" s="12" t="s">
        <v>77</v>
      </c>
      <c r="AY90" s="190" t="s">
        <v>134</v>
      </c>
    </row>
    <row r="91" s="13" customFormat="1">
      <c r="B91" s="196"/>
      <c r="D91" s="186" t="s">
        <v>145</v>
      </c>
      <c r="E91" s="197" t="s">
        <v>3</v>
      </c>
      <c r="F91" s="198" t="s">
        <v>388</v>
      </c>
      <c r="H91" s="199">
        <v>1</v>
      </c>
      <c r="I91" s="200"/>
      <c r="L91" s="196"/>
      <c r="M91" s="201"/>
      <c r="N91" s="202"/>
      <c r="O91" s="202"/>
      <c r="P91" s="202"/>
      <c r="Q91" s="202"/>
      <c r="R91" s="202"/>
      <c r="S91" s="202"/>
      <c r="T91" s="203"/>
      <c r="AT91" s="197" t="s">
        <v>145</v>
      </c>
      <c r="AU91" s="197" t="s">
        <v>87</v>
      </c>
      <c r="AV91" s="13" t="s">
        <v>87</v>
      </c>
      <c r="AW91" s="13" t="s">
        <v>37</v>
      </c>
      <c r="AX91" s="13" t="s">
        <v>85</v>
      </c>
      <c r="AY91" s="197" t="s">
        <v>134</v>
      </c>
    </row>
    <row r="92" s="1" customFormat="1" ht="36" customHeight="1">
      <c r="B92" s="172"/>
      <c r="C92" s="173" t="s">
        <v>154</v>
      </c>
      <c r="D92" s="173" t="s">
        <v>136</v>
      </c>
      <c r="E92" s="174" t="s">
        <v>389</v>
      </c>
      <c r="F92" s="175" t="s">
        <v>390</v>
      </c>
      <c r="G92" s="176" t="s">
        <v>150</v>
      </c>
      <c r="H92" s="177">
        <v>366</v>
      </c>
      <c r="I92" s="178"/>
      <c r="J92" s="179">
        <f>ROUND(I92*H92,2)</f>
        <v>0</v>
      </c>
      <c r="K92" s="175" t="s">
        <v>140</v>
      </c>
      <c r="L92" s="38"/>
      <c r="M92" s="180" t="s">
        <v>3</v>
      </c>
      <c r="N92" s="181" t="s">
        <v>48</v>
      </c>
      <c r="O92" s="71"/>
      <c r="P92" s="182">
        <f>O92*H92</f>
        <v>0</v>
      </c>
      <c r="Q92" s="182">
        <v>0</v>
      </c>
      <c r="R92" s="182">
        <f>Q92*H92</f>
        <v>0</v>
      </c>
      <c r="S92" s="182">
        <v>0</v>
      </c>
      <c r="T92" s="183">
        <f>S92*H92</f>
        <v>0</v>
      </c>
      <c r="AR92" s="184" t="s">
        <v>141</v>
      </c>
      <c r="AT92" s="184" t="s">
        <v>136</v>
      </c>
      <c r="AU92" s="184" t="s">
        <v>87</v>
      </c>
      <c r="AY92" s="19" t="s">
        <v>134</v>
      </c>
      <c r="BE92" s="185">
        <f>IF(N92="základní",J92,0)</f>
        <v>0</v>
      </c>
      <c r="BF92" s="185">
        <f>IF(N92="snížená",J92,0)</f>
        <v>0</v>
      </c>
      <c r="BG92" s="185">
        <f>IF(N92="zákl. přenesená",J92,0)</f>
        <v>0</v>
      </c>
      <c r="BH92" s="185">
        <f>IF(N92="sníž. přenesená",J92,0)</f>
        <v>0</v>
      </c>
      <c r="BI92" s="185">
        <f>IF(N92="nulová",J92,0)</f>
        <v>0</v>
      </c>
      <c r="BJ92" s="19" t="s">
        <v>85</v>
      </c>
      <c r="BK92" s="185">
        <f>ROUND(I92*H92,2)</f>
        <v>0</v>
      </c>
      <c r="BL92" s="19" t="s">
        <v>141</v>
      </c>
      <c r="BM92" s="184" t="s">
        <v>391</v>
      </c>
    </row>
    <row r="93" s="1" customFormat="1">
      <c r="B93" s="38"/>
      <c r="D93" s="186" t="s">
        <v>143</v>
      </c>
      <c r="F93" s="187" t="s">
        <v>382</v>
      </c>
      <c r="I93" s="115"/>
      <c r="L93" s="38"/>
      <c r="M93" s="188"/>
      <c r="N93" s="71"/>
      <c r="O93" s="71"/>
      <c r="P93" s="71"/>
      <c r="Q93" s="71"/>
      <c r="R93" s="71"/>
      <c r="S93" s="71"/>
      <c r="T93" s="72"/>
      <c r="AT93" s="19" t="s">
        <v>143</v>
      </c>
      <c r="AU93" s="19" t="s">
        <v>87</v>
      </c>
    </row>
    <row r="94" s="13" customFormat="1">
      <c r="B94" s="196"/>
      <c r="D94" s="186" t="s">
        <v>145</v>
      </c>
      <c r="E94" s="197" t="s">
        <v>3</v>
      </c>
      <c r="F94" s="198" t="s">
        <v>392</v>
      </c>
      <c r="H94" s="199">
        <v>366</v>
      </c>
      <c r="I94" s="200"/>
      <c r="L94" s="196"/>
      <c r="M94" s="201"/>
      <c r="N94" s="202"/>
      <c r="O94" s="202"/>
      <c r="P94" s="202"/>
      <c r="Q94" s="202"/>
      <c r="R94" s="202"/>
      <c r="S94" s="202"/>
      <c r="T94" s="203"/>
      <c r="AT94" s="197" t="s">
        <v>145</v>
      </c>
      <c r="AU94" s="197" t="s">
        <v>87</v>
      </c>
      <c r="AV94" s="13" t="s">
        <v>87</v>
      </c>
      <c r="AW94" s="13" t="s">
        <v>37</v>
      </c>
      <c r="AX94" s="13" t="s">
        <v>85</v>
      </c>
      <c r="AY94" s="197" t="s">
        <v>134</v>
      </c>
    </row>
    <row r="95" s="1" customFormat="1" ht="36" customHeight="1">
      <c r="B95" s="172"/>
      <c r="C95" s="173" t="s">
        <v>141</v>
      </c>
      <c r="D95" s="173" t="s">
        <v>136</v>
      </c>
      <c r="E95" s="174" t="s">
        <v>393</v>
      </c>
      <c r="F95" s="175" t="s">
        <v>394</v>
      </c>
      <c r="G95" s="176" t="s">
        <v>150</v>
      </c>
      <c r="H95" s="177">
        <v>183</v>
      </c>
      <c r="I95" s="178"/>
      <c r="J95" s="179">
        <f>ROUND(I95*H95,2)</f>
        <v>0</v>
      </c>
      <c r="K95" s="175" t="s">
        <v>140</v>
      </c>
      <c r="L95" s="38"/>
      <c r="M95" s="180" t="s">
        <v>3</v>
      </c>
      <c r="N95" s="181" t="s">
        <v>48</v>
      </c>
      <c r="O95" s="71"/>
      <c r="P95" s="182">
        <f>O95*H95</f>
        <v>0</v>
      </c>
      <c r="Q95" s="182">
        <v>0</v>
      </c>
      <c r="R95" s="182">
        <f>Q95*H95</f>
        <v>0</v>
      </c>
      <c r="S95" s="182">
        <v>0</v>
      </c>
      <c r="T95" s="183">
        <f>S95*H95</f>
        <v>0</v>
      </c>
      <c r="AR95" s="184" t="s">
        <v>141</v>
      </c>
      <c r="AT95" s="184" t="s">
        <v>136</v>
      </c>
      <c r="AU95" s="184" t="s">
        <v>87</v>
      </c>
      <c r="AY95" s="19" t="s">
        <v>134</v>
      </c>
      <c r="BE95" s="185">
        <f>IF(N95="základní",J95,0)</f>
        <v>0</v>
      </c>
      <c r="BF95" s="185">
        <f>IF(N95="snížená",J95,0)</f>
        <v>0</v>
      </c>
      <c r="BG95" s="185">
        <f>IF(N95="zákl. přenesená",J95,0)</f>
        <v>0</v>
      </c>
      <c r="BH95" s="185">
        <f>IF(N95="sníž. přenesená",J95,0)</f>
        <v>0</v>
      </c>
      <c r="BI95" s="185">
        <f>IF(N95="nulová",J95,0)</f>
        <v>0</v>
      </c>
      <c r="BJ95" s="19" t="s">
        <v>85</v>
      </c>
      <c r="BK95" s="185">
        <f>ROUND(I95*H95,2)</f>
        <v>0</v>
      </c>
      <c r="BL95" s="19" t="s">
        <v>141</v>
      </c>
      <c r="BM95" s="184" t="s">
        <v>395</v>
      </c>
    </row>
    <row r="96" s="1" customFormat="1">
      <c r="B96" s="38"/>
      <c r="D96" s="186" t="s">
        <v>143</v>
      </c>
      <c r="F96" s="187" t="s">
        <v>382</v>
      </c>
      <c r="I96" s="115"/>
      <c r="L96" s="38"/>
      <c r="M96" s="188"/>
      <c r="N96" s="71"/>
      <c r="O96" s="71"/>
      <c r="P96" s="71"/>
      <c r="Q96" s="71"/>
      <c r="R96" s="71"/>
      <c r="S96" s="71"/>
      <c r="T96" s="72"/>
      <c r="AT96" s="19" t="s">
        <v>143</v>
      </c>
      <c r="AU96" s="19" t="s">
        <v>87</v>
      </c>
    </row>
    <row r="97" s="13" customFormat="1">
      <c r="B97" s="196"/>
      <c r="D97" s="186" t="s">
        <v>145</v>
      </c>
      <c r="E97" s="197" t="s">
        <v>3</v>
      </c>
      <c r="F97" s="198" t="s">
        <v>396</v>
      </c>
      <c r="H97" s="199">
        <v>183</v>
      </c>
      <c r="I97" s="200"/>
      <c r="L97" s="196"/>
      <c r="M97" s="201"/>
      <c r="N97" s="202"/>
      <c r="O97" s="202"/>
      <c r="P97" s="202"/>
      <c r="Q97" s="202"/>
      <c r="R97" s="202"/>
      <c r="S97" s="202"/>
      <c r="T97" s="203"/>
      <c r="AT97" s="197" t="s">
        <v>145</v>
      </c>
      <c r="AU97" s="197" t="s">
        <v>87</v>
      </c>
      <c r="AV97" s="13" t="s">
        <v>87</v>
      </c>
      <c r="AW97" s="13" t="s">
        <v>37</v>
      </c>
      <c r="AX97" s="13" t="s">
        <v>85</v>
      </c>
      <c r="AY97" s="197" t="s">
        <v>134</v>
      </c>
    </row>
    <row r="98" s="1" customFormat="1" ht="24" customHeight="1">
      <c r="B98" s="172"/>
      <c r="C98" s="173" t="s">
        <v>163</v>
      </c>
      <c r="D98" s="173" t="s">
        <v>136</v>
      </c>
      <c r="E98" s="174" t="s">
        <v>397</v>
      </c>
      <c r="F98" s="175" t="s">
        <v>398</v>
      </c>
      <c r="G98" s="176" t="s">
        <v>150</v>
      </c>
      <c r="H98" s="177">
        <v>30</v>
      </c>
      <c r="I98" s="178"/>
      <c r="J98" s="179">
        <f>ROUND(I98*H98,2)</f>
        <v>0</v>
      </c>
      <c r="K98" s="175" t="s">
        <v>140</v>
      </c>
      <c r="L98" s="38"/>
      <c r="M98" s="180" t="s">
        <v>3</v>
      </c>
      <c r="N98" s="181" t="s">
        <v>48</v>
      </c>
      <c r="O98" s="71"/>
      <c r="P98" s="182">
        <f>O98*H98</f>
        <v>0</v>
      </c>
      <c r="Q98" s="182">
        <v>0</v>
      </c>
      <c r="R98" s="182">
        <f>Q98*H98</f>
        <v>0</v>
      </c>
      <c r="S98" s="182">
        <v>0</v>
      </c>
      <c r="T98" s="183">
        <f>S98*H98</f>
        <v>0</v>
      </c>
      <c r="AR98" s="184" t="s">
        <v>141</v>
      </c>
      <c r="AT98" s="184" t="s">
        <v>136</v>
      </c>
      <c r="AU98" s="184" t="s">
        <v>87</v>
      </c>
      <c r="AY98" s="19" t="s">
        <v>134</v>
      </c>
      <c r="BE98" s="185">
        <f>IF(N98="základní",J98,0)</f>
        <v>0</v>
      </c>
      <c r="BF98" s="185">
        <f>IF(N98="snížená",J98,0)</f>
        <v>0</v>
      </c>
      <c r="BG98" s="185">
        <f>IF(N98="zákl. přenesená",J98,0)</f>
        <v>0</v>
      </c>
      <c r="BH98" s="185">
        <f>IF(N98="sníž. přenesená",J98,0)</f>
        <v>0</v>
      </c>
      <c r="BI98" s="185">
        <f>IF(N98="nulová",J98,0)</f>
        <v>0</v>
      </c>
      <c r="BJ98" s="19" t="s">
        <v>85</v>
      </c>
      <c r="BK98" s="185">
        <f>ROUND(I98*H98,2)</f>
        <v>0</v>
      </c>
      <c r="BL98" s="19" t="s">
        <v>141</v>
      </c>
      <c r="BM98" s="184" t="s">
        <v>399</v>
      </c>
    </row>
    <row r="99" s="1" customFormat="1">
      <c r="B99" s="38"/>
      <c r="D99" s="186" t="s">
        <v>143</v>
      </c>
      <c r="F99" s="187" t="s">
        <v>400</v>
      </c>
      <c r="I99" s="115"/>
      <c r="L99" s="38"/>
      <c r="M99" s="188"/>
      <c r="N99" s="71"/>
      <c r="O99" s="71"/>
      <c r="P99" s="71"/>
      <c r="Q99" s="71"/>
      <c r="R99" s="71"/>
      <c r="S99" s="71"/>
      <c r="T99" s="72"/>
      <c r="AT99" s="19" t="s">
        <v>143</v>
      </c>
      <c r="AU99" s="19" t="s">
        <v>87</v>
      </c>
    </row>
    <row r="100" s="12" customFormat="1">
      <c r="B100" s="189"/>
      <c r="D100" s="186" t="s">
        <v>145</v>
      </c>
      <c r="E100" s="190" t="s">
        <v>3</v>
      </c>
      <c r="F100" s="191" t="s">
        <v>383</v>
      </c>
      <c r="H100" s="190" t="s">
        <v>3</v>
      </c>
      <c r="I100" s="192"/>
      <c r="L100" s="189"/>
      <c r="M100" s="193"/>
      <c r="N100" s="194"/>
      <c r="O100" s="194"/>
      <c r="P100" s="194"/>
      <c r="Q100" s="194"/>
      <c r="R100" s="194"/>
      <c r="S100" s="194"/>
      <c r="T100" s="195"/>
      <c r="AT100" s="190" t="s">
        <v>145</v>
      </c>
      <c r="AU100" s="190" t="s">
        <v>87</v>
      </c>
      <c r="AV100" s="12" t="s">
        <v>85</v>
      </c>
      <c r="AW100" s="12" t="s">
        <v>37</v>
      </c>
      <c r="AX100" s="12" t="s">
        <v>77</v>
      </c>
      <c r="AY100" s="190" t="s">
        <v>134</v>
      </c>
    </row>
    <row r="101" s="13" customFormat="1">
      <c r="B101" s="196"/>
      <c r="D101" s="186" t="s">
        <v>145</v>
      </c>
      <c r="E101" s="197" t="s">
        <v>3</v>
      </c>
      <c r="F101" s="198" t="s">
        <v>401</v>
      </c>
      <c r="H101" s="199">
        <v>10</v>
      </c>
      <c r="I101" s="200"/>
      <c r="L101" s="196"/>
      <c r="M101" s="201"/>
      <c r="N101" s="202"/>
      <c r="O101" s="202"/>
      <c r="P101" s="202"/>
      <c r="Q101" s="202"/>
      <c r="R101" s="202"/>
      <c r="S101" s="202"/>
      <c r="T101" s="203"/>
      <c r="AT101" s="197" t="s">
        <v>145</v>
      </c>
      <c r="AU101" s="197" t="s">
        <v>87</v>
      </c>
      <c r="AV101" s="13" t="s">
        <v>87</v>
      </c>
      <c r="AW101" s="13" t="s">
        <v>37</v>
      </c>
      <c r="AX101" s="13" t="s">
        <v>77</v>
      </c>
      <c r="AY101" s="197" t="s">
        <v>134</v>
      </c>
    </row>
    <row r="102" s="13" customFormat="1">
      <c r="B102" s="196"/>
      <c r="D102" s="186" t="s">
        <v>145</v>
      </c>
      <c r="E102" s="197" t="s">
        <v>3</v>
      </c>
      <c r="F102" s="198" t="s">
        <v>402</v>
      </c>
      <c r="H102" s="199">
        <v>10</v>
      </c>
      <c r="I102" s="200"/>
      <c r="L102" s="196"/>
      <c r="M102" s="201"/>
      <c r="N102" s="202"/>
      <c r="O102" s="202"/>
      <c r="P102" s="202"/>
      <c r="Q102" s="202"/>
      <c r="R102" s="202"/>
      <c r="S102" s="202"/>
      <c r="T102" s="203"/>
      <c r="AT102" s="197" t="s">
        <v>145</v>
      </c>
      <c r="AU102" s="197" t="s">
        <v>87</v>
      </c>
      <c r="AV102" s="13" t="s">
        <v>87</v>
      </c>
      <c r="AW102" s="13" t="s">
        <v>37</v>
      </c>
      <c r="AX102" s="13" t="s">
        <v>77</v>
      </c>
      <c r="AY102" s="197" t="s">
        <v>134</v>
      </c>
    </row>
    <row r="103" s="13" customFormat="1">
      <c r="B103" s="196"/>
      <c r="D103" s="186" t="s">
        <v>145</v>
      </c>
      <c r="E103" s="197" t="s">
        <v>3</v>
      </c>
      <c r="F103" s="198" t="s">
        <v>403</v>
      </c>
      <c r="H103" s="199">
        <v>10</v>
      </c>
      <c r="I103" s="200"/>
      <c r="L103" s="196"/>
      <c r="M103" s="201"/>
      <c r="N103" s="202"/>
      <c r="O103" s="202"/>
      <c r="P103" s="202"/>
      <c r="Q103" s="202"/>
      <c r="R103" s="202"/>
      <c r="S103" s="202"/>
      <c r="T103" s="203"/>
      <c r="AT103" s="197" t="s">
        <v>145</v>
      </c>
      <c r="AU103" s="197" t="s">
        <v>87</v>
      </c>
      <c r="AV103" s="13" t="s">
        <v>87</v>
      </c>
      <c r="AW103" s="13" t="s">
        <v>37</v>
      </c>
      <c r="AX103" s="13" t="s">
        <v>77</v>
      </c>
      <c r="AY103" s="197" t="s">
        <v>134</v>
      </c>
    </row>
    <row r="104" s="14" customFormat="1">
      <c r="B104" s="204"/>
      <c r="D104" s="186" t="s">
        <v>145</v>
      </c>
      <c r="E104" s="205" t="s">
        <v>3</v>
      </c>
      <c r="F104" s="206" t="s">
        <v>192</v>
      </c>
      <c r="H104" s="207">
        <v>30</v>
      </c>
      <c r="I104" s="208"/>
      <c r="L104" s="204"/>
      <c r="M104" s="209"/>
      <c r="N104" s="210"/>
      <c r="O104" s="210"/>
      <c r="P104" s="210"/>
      <c r="Q104" s="210"/>
      <c r="R104" s="210"/>
      <c r="S104" s="210"/>
      <c r="T104" s="211"/>
      <c r="AT104" s="205" t="s">
        <v>145</v>
      </c>
      <c r="AU104" s="205" t="s">
        <v>87</v>
      </c>
      <c r="AV104" s="14" t="s">
        <v>141</v>
      </c>
      <c r="AW104" s="14" t="s">
        <v>37</v>
      </c>
      <c r="AX104" s="14" t="s">
        <v>85</v>
      </c>
      <c r="AY104" s="205" t="s">
        <v>134</v>
      </c>
    </row>
    <row r="105" s="1" customFormat="1" ht="36" customHeight="1">
      <c r="B105" s="172"/>
      <c r="C105" s="173" t="s">
        <v>167</v>
      </c>
      <c r="D105" s="173" t="s">
        <v>136</v>
      </c>
      <c r="E105" s="174" t="s">
        <v>404</v>
      </c>
      <c r="F105" s="175" t="s">
        <v>405</v>
      </c>
      <c r="G105" s="176" t="s">
        <v>150</v>
      </c>
      <c r="H105" s="177">
        <v>3</v>
      </c>
      <c r="I105" s="178"/>
      <c r="J105" s="179">
        <f>ROUND(I105*H105,2)</f>
        <v>0</v>
      </c>
      <c r="K105" s="175" t="s">
        <v>140</v>
      </c>
      <c r="L105" s="38"/>
      <c r="M105" s="180" t="s">
        <v>3</v>
      </c>
      <c r="N105" s="181" t="s">
        <v>48</v>
      </c>
      <c r="O105" s="71"/>
      <c r="P105" s="182">
        <f>O105*H105</f>
        <v>0</v>
      </c>
      <c r="Q105" s="182">
        <v>0</v>
      </c>
      <c r="R105" s="182">
        <f>Q105*H105</f>
        <v>0</v>
      </c>
      <c r="S105" s="182">
        <v>0</v>
      </c>
      <c r="T105" s="183">
        <f>S105*H105</f>
        <v>0</v>
      </c>
      <c r="AR105" s="184" t="s">
        <v>141</v>
      </c>
      <c r="AT105" s="184" t="s">
        <v>136</v>
      </c>
      <c r="AU105" s="184" t="s">
        <v>87</v>
      </c>
      <c r="AY105" s="19" t="s">
        <v>134</v>
      </c>
      <c r="BE105" s="185">
        <f>IF(N105="základní",J105,0)</f>
        <v>0</v>
      </c>
      <c r="BF105" s="185">
        <f>IF(N105="snížená",J105,0)</f>
        <v>0</v>
      </c>
      <c r="BG105" s="185">
        <f>IF(N105="zákl. přenesená",J105,0)</f>
        <v>0</v>
      </c>
      <c r="BH105" s="185">
        <f>IF(N105="sníž. přenesená",J105,0)</f>
        <v>0</v>
      </c>
      <c r="BI105" s="185">
        <f>IF(N105="nulová",J105,0)</f>
        <v>0</v>
      </c>
      <c r="BJ105" s="19" t="s">
        <v>85</v>
      </c>
      <c r="BK105" s="185">
        <f>ROUND(I105*H105,2)</f>
        <v>0</v>
      </c>
      <c r="BL105" s="19" t="s">
        <v>141</v>
      </c>
      <c r="BM105" s="184" t="s">
        <v>406</v>
      </c>
    </row>
    <row r="106" s="1" customFormat="1">
      <c r="B106" s="38"/>
      <c r="D106" s="186" t="s">
        <v>143</v>
      </c>
      <c r="F106" s="187" t="s">
        <v>400</v>
      </c>
      <c r="I106" s="115"/>
      <c r="L106" s="38"/>
      <c r="M106" s="188"/>
      <c r="N106" s="71"/>
      <c r="O106" s="71"/>
      <c r="P106" s="71"/>
      <c r="Q106" s="71"/>
      <c r="R106" s="71"/>
      <c r="S106" s="71"/>
      <c r="T106" s="72"/>
      <c r="AT106" s="19" t="s">
        <v>143</v>
      </c>
      <c r="AU106" s="19" t="s">
        <v>87</v>
      </c>
    </row>
    <row r="107" s="12" customFormat="1">
      <c r="B107" s="189"/>
      <c r="D107" s="186" t="s">
        <v>145</v>
      </c>
      <c r="E107" s="190" t="s">
        <v>3</v>
      </c>
      <c r="F107" s="191" t="s">
        <v>383</v>
      </c>
      <c r="H107" s="190" t="s">
        <v>3</v>
      </c>
      <c r="I107" s="192"/>
      <c r="L107" s="189"/>
      <c r="M107" s="193"/>
      <c r="N107" s="194"/>
      <c r="O107" s="194"/>
      <c r="P107" s="194"/>
      <c r="Q107" s="194"/>
      <c r="R107" s="194"/>
      <c r="S107" s="194"/>
      <c r="T107" s="195"/>
      <c r="AT107" s="190" t="s">
        <v>145</v>
      </c>
      <c r="AU107" s="190" t="s">
        <v>87</v>
      </c>
      <c r="AV107" s="12" t="s">
        <v>85</v>
      </c>
      <c r="AW107" s="12" t="s">
        <v>37</v>
      </c>
      <c r="AX107" s="12" t="s">
        <v>77</v>
      </c>
      <c r="AY107" s="190" t="s">
        <v>134</v>
      </c>
    </row>
    <row r="108" s="13" customFormat="1">
      <c r="B108" s="196"/>
      <c r="D108" s="186" t="s">
        <v>145</v>
      </c>
      <c r="E108" s="197" t="s">
        <v>3</v>
      </c>
      <c r="F108" s="198" t="s">
        <v>407</v>
      </c>
      <c r="H108" s="199">
        <v>1</v>
      </c>
      <c r="I108" s="200"/>
      <c r="L108" s="196"/>
      <c r="M108" s="201"/>
      <c r="N108" s="202"/>
      <c r="O108" s="202"/>
      <c r="P108" s="202"/>
      <c r="Q108" s="202"/>
      <c r="R108" s="202"/>
      <c r="S108" s="202"/>
      <c r="T108" s="203"/>
      <c r="AT108" s="197" t="s">
        <v>145</v>
      </c>
      <c r="AU108" s="197" t="s">
        <v>87</v>
      </c>
      <c r="AV108" s="13" t="s">
        <v>87</v>
      </c>
      <c r="AW108" s="13" t="s">
        <v>37</v>
      </c>
      <c r="AX108" s="13" t="s">
        <v>77</v>
      </c>
      <c r="AY108" s="197" t="s">
        <v>134</v>
      </c>
    </row>
    <row r="109" s="13" customFormat="1">
      <c r="B109" s="196"/>
      <c r="D109" s="186" t="s">
        <v>145</v>
      </c>
      <c r="E109" s="197" t="s">
        <v>3</v>
      </c>
      <c r="F109" s="198" t="s">
        <v>408</v>
      </c>
      <c r="H109" s="199">
        <v>1</v>
      </c>
      <c r="I109" s="200"/>
      <c r="L109" s="196"/>
      <c r="M109" s="201"/>
      <c r="N109" s="202"/>
      <c r="O109" s="202"/>
      <c r="P109" s="202"/>
      <c r="Q109" s="202"/>
      <c r="R109" s="202"/>
      <c r="S109" s="202"/>
      <c r="T109" s="203"/>
      <c r="AT109" s="197" t="s">
        <v>145</v>
      </c>
      <c r="AU109" s="197" t="s">
        <v>87</v>
      </c>
      <c r="AV109" s="13" t="s">
        <v>87</v>
      </c>
      <c r="AW109" s="13" t="s">
        <v>37</v>
      </c>
      <c r="AX109" s="13" t="s">
        <v>77</v>
      </c>
      <c r="AY109" s="197" t="s">
        <v>134</v>
      </c>
    </row>
    <row r="110" s="13" customFormat="1">
      <c r="B110" s="196"/>
      <c r="D110" s="186" t="s">
        <v>145</v>
      </c>
      <c r="E110" s="197" t="s">
        <v>3</v>
      </c>
      <c r="F110" s="198" t="s">
        <v>409</v>
      </c>
      <c r="H110" s="199">
        <v>1</v>
      </c>
      <c r="I110" s="200"/>
      <c r="L110" s="196"/>
      <c r="M110" s="201"/>
      <c r="N110" s="202"/>
      <c r="O110" s="202"/>
      <c r="P110" s="202"/>
      <c r="Q110" s="202"/>
      <c r="R110" s="202"/>
      <c r="S110" s="202"/>
      <c r="T110" s="203"/>
      <c r="AT110" s="197" t="s">
        <v>145</v>
      </c>
      <c r="AU110" s="197" t="s">
        <v>87</v>
      </c>
      <c r="AV110" s="13" t="s">
        <v>87</v>
      </c>
      <c r="AW110" s="13" t="s">
        <v>37</v>
      </c>
      <c r="AX110" s="13" t="s">
        <v>77</v>
      </c>
      <c r="AY110" s="197" t="s">
        <v>134</v>
      </c>
    </row>
    <row r="111" s="14" customFormat="1">
      <c r="B111" s="204"/>
      <c r="D111" s="186" t="s">
        <v>145</v>
      </c>
      <c r="E111" s="205" t="s">
        <v>3</v>
      </c>
      <c r="F111" s="206" t="s">
        <v>192</v>
      </c>
      <c r="H111" s="207">
        <v>3</v>
      </c>
      <c r="I111" s="208"/>
      <c r="L111" s="204"/>
      <c r="M111" s="209"/>
      <c r="N111" s="210"/>
      <c r="O111" s="210"/>
      <c r="P111" s="210"/>
      <c r="Q111" s="210"/>
      <c r="R111" s="210"/>
      <c r="S111" s="210"/>
      <c r="T111" s="211"/>
      <c r="AT111" s="205" t="s">
        <v>145</v>
      </c>
      <c r="AU111" s="205" t="s">
        <v>87</v>
      </c>
      <c r="AV111" s="14" t="s">
        <v>141</v>
      </c>
      <c r="AW111" s="14" t="s">
        <v>37</v>
      </c>
      <c r="AX111" s="14" t="s">
        <v>85</v>
      </c>
      <c r="AY111" s="205" t="s">
        <v>134</v>
      </c>
    </row>
    <row r="112" s="1" customFormat="1" ht="48" customHeight="1">
      <c r="B112" s="172"/>
      <c r="C112" s="173" t="s">
        <v>172</v>
      </c>
      <c r="D112" s="173" t="s">
        <v>136</v>
      </c>
      <c r="E112" s="174" t="s">
        <v>410</v>
      </c>
      <c r="F112" s="175" t="s">
        <v>411</v>
      </c>
      <c r="G112" s="176" t="s">
        <v>150</v>
      </c>
      <c r="H112" s="177">
        <v>1830</v>
      </c>
      <c r="I112" s="178"/>
      <c r="J112" s="179">
        <f>ROUND(I112*H112,2)</f>
        <v>0</v>
      </c>
      <c r="K112" s="175" t="s">
        <v>140</v>
      </c>
      <c r="L112" s="38"/>
      <c r="M112" s="180" t="s">
        <v>3</v>
      </c>
      <c r="N112" s="181" t="s">
        <v>48</v>
      </c>
      <c r="O112" s="71"/>
      <c r="P112" s="182">
        <f>O112*H112</f>
        <v>0</v>
      </c>
      <c r="Q112" s="182">
        <v>0</v>
      </c>
      <c r="R112" s="182">
        <f>Q112*H112</f>
        <v>0</v>
      </c>
      <c r="S112" s="182">
        <v>0</v>
      </c>
      <c r="T112" s="183">
        <f>S112*H112</f>
        <v>0</v>
      </c>
      <c r="AR112" s="184" t="s">
        <v>141</v>
      </c>
      <c r="AT112" s="184" t="s">
        <v>136</v>
      </c>
      <c r="AU112" s="184" t="s">
        <v>87</v>
      </c>
      <c r="AY112" s="19" t="s">
        <v>134</v>
      </c>
      <c r="BE112" s="185">
        <f>IF(N112="základní",J112,0)</f>
        <v>0</v>
      </c>
      <c r="BF112" s="185">
        <f>IF(N112="snížená",J112,0)</f>
        <v>0</v>
      </c>
      <c r="BG112" s="185">
        <f>IF(N112="zákl. přenesená",J112,0)</f>
        <v>0</v>
      </c>
      <c r="BH112" s="185">
        <f>IF(N112="sníž. přenesená",J112,0)</f>
        <v>0</v>
      </c>
      <c r="BI112" s="185">
        <f>IF(N112="nulová",J112,0)</f>
        <v>0</v>
      </c>
      <c r="BJ112" s="19" t="s">
        <v>85</v>
      </c>
      <c r="BK112" s="185">
        <f>ROUND(I112*H112,2)</f>
        <v>0</v>
      </c>
      <c r="BL112" s="19" t="s">
        <v>141</v>
      </c>
      <c r="BM112" s="184" t="s">
        <v>412</v>
      </c>
    </row>
    <row r="113" s="1" customFormat="1">
      <c r="B113" s="38"/>
      <c r="D113" s="186" t="s">
        <v>143</v>
      </c>
      <c r="F113" s="187" t="s">
        <v>400</v>
      </c>
      <c r="I113" s="115"/>
      <c r="L113" s="38"/>
      <c r="M113" s="188"/>
      <c r="N113" s="71"/>
      <c r="O113" s="71"/>
      <c r="P113" s="71"/>
      <c r="Q113" s="71"/>
      <c r="R113" s="71"/>
      <c r="S113" s="71"/>
      <c r="T113" s="72"/>
      <c r="AT113" s="19" t="s">
        <v>143</v>
      </c>
      <c r="AU113" s="19" t="s">
        <v>87</v>
      </c>
    </row>
    <row r="114" s="13" customFormat="1">
      <c r="B114" s="196"/>
      <c r="D114" s="186" t="s">
        <v>145</v>
      </c>
      <c r="E114" s="197" t="s">
        <v>3</v>
      </c>
      <c r="F114" s="198" t="s">
        <v>413</v>
      </c>
      <c r="H114" s="199">
        <v>1830</v>
      </c>
      <c r="I114" s="200"/>
      <c r="L114" s="196"/>
      <c r="M114" s="201"/>
      <c r="N114" s="202"/>
      <c r="O114" s="202"/>
      <c r="P114" s="202"/>
      <c r="Q114" s="202"/>
      <c r="R114" s="202"/>
      <c r="S114" s="202"/>
      <c r="T114" s="203"/>
      <c r="AT114" s="197" t="s">
        <v>145</v>
      </c>
      <c r="AU114" s="197" t="s">
        <v>87</v>
      </c>
      <c r="AV114" s="13" t="s">
        <v>87</v>
      </c>
      <c r="AW114" s="13" t="s">
        <v>37</v>
      </c>
      <c r="AX114" s="13" t="s">
        <v>85</v>
      </c>
      <c r="AY114" s="197" t="s">
        <v>134</v>
      </c>
    </row>
    <row r="115" s="1" customFormat="1" ht="48" customHeight="1">
      <c r="B115" s="172"/>
      <c r="C115" s="173" t="s">
        <v>176</v>
      </c>
      <c r="D115" s="173" t="s">
        <v>136</v>
      </c>
      <c r="E115" s="174" t="s">
        <v>414</v>
      </c>
      <c r="F115" s="175" t="s">
        <v>415</v>
      </c>
      <c r="G115" s="176" t="s">
        <v>150</v>
      </c>
      <c r="H115" s="177">
        <v>183</v>
      </c>
      <c r="I115" s="178"/>
      <c r="J115" s="179">
        <f>ROUND(I115*H115,2)</f>
        <v>0</v>
      </c>
      <c r="K115" s="175" t="s">
        <v>140</v>
      </c>
      <c r="L115" s="38"/>
      <c r="M115" s="180" t="s">
        <v>3</v>
      </c>
      <c r="N115" s="181" t="s">
        <v>48</v>
      </c>
      <c r="O115" s="71"/>
      <c r="P115" s="182">
        <f>O115*H115</f>
        <v>0</v>
      </c>
      <c r="Q115" s="182">
        <v>0</v>
      </c>
      <c r="R115" s="182">
        <f>Q115*H115</f>
        <v>0</v>
      </c>
      <c r="S115" s="182">
        <v>0</v>
      </c>
      <c r="T115" s="183">
        <f>S115*H115</f>
        <v>0</v>
      </c>
      <c r="AR115" s="184" t="s">
        <v>141</v>
      </c>
      <c r="AT115" s="184" t="s">
        <v>136</v>
      </c>
      <c r="AU115" s="184" t="s">
        <v>87</v>
      </c>
      <c r="AY115" s="19" t="s">
        <v>134</v>
      </c>
      <c r="BE115" s="185">
        <f>IF(N115="základní",J115,0)</f>
        <v>0</v>
      </c>
      <c r="BF115" s="185">
        <f>IF(N115="snížená",J115,0)</f>
        <v>0</v>
      </c>
      <c r="BG115" s="185">
        <f>IF(N115="zákl. přenesená",J115,0)</f>
        <v>0</v>
      </c>
      <c r="BH115" s="185">
        <f>IF(N115="sníž. přenesená",J115,0)</f>
        <v>0</v>
      </c>
      <c r="BI115" s="185">
        <f>IF(N115="nulová",J115,0)</f>
        <v>0</v>
      </c>
      <c r="BJ115" s="19" t="s">
        <v>85</v>
      </c>
      <c r="BK115" s="185">
        <f>ROUND(I115*H115,2)</f>
        <v>0</v>
      </c>
      <c r="BL115" s="19" t="s">
        <v>141</v>
      </c>
      <c r="BM115" s="184" t="s">
        <v>416</v>
      </c>
    </row>
    <row r="116" s="1" customFormat="1">
      <c r="B116" s="38"/>
      <c r="D116" s="186" t="s">
        <v>143</v>
      </c>
      <c r="F116" s="187" t="s">
        <v>400</v>
      </c>
      <c r="I116" s="115"/>
      <c r="L116" s="38"/>
      <c r="M116" s="188"/>
      <c r="N116" s="71"/>
      <c r="O116" s="71"/>
      <c r="P116" s="71"/>
      <c r="Q116" s="71"/>
      <c r="R116" s="71"/>
      <c r="S116" s="71"/>
      <c r="T116" s="72"/>
      <c r="AT116" s="19" t="s">
        <v>143</v>
      </c>
      <c r="AU116" s="19" t="s">
        <v>87</v>
      </c>
    </row>
    <row r="117" s="13" customFormat="1">
      <c r="B117" s="196"/>
      <c r="D117" s="186" t="s">
        <v>145</v>
      </c>
      <c r="E117" s="197" t="s">
        <v>3</v>
      </c>
      <c r="F117" s="198" t="s">
        <v>417</v>
      </c>
      <c r="H117" s="199">
        <v>183</v>
      </c>
      <c r="I117" s="200"/>
      <c r="L117" s="196"/>
      <c r="M117" s="201"/>
      <c r="N117" s="202"/>
      <c r="O117" s="202"/>
      <c r="P117" s="202"/>
      <c r="Q117" s="202"/>
      <c r="R117" s="202"/>
      <c r="S117" s="202"/>
      <c r="T117" s="203"/>
      <c r="AT117" s="197" t="s">
        <v>145</v>
      </c>
      <c r="AU117" s="197" t="s">
        <v>87</v>
      </c>
      <c r="AV117" s="13" t="s">
        <v>87</v>
      </c>
      <c r="AW117" s="13" t="s">
        <v>37</v>
      </c>
      <c r="AX117" s="13" t="s">
        <v>85</v>
      </c>
      <c r="AY117" s="197" t="s">
        <v>134</v>
      </c>
    </row>
    <row r="118" s="1" customFormat="1" ht="24" customHeight="1">
      <c r="B118" s="172"/>
      <c r="C118" s="173" t="s">
        <v>180</v>
      </c>
      <c r="D118" s="173" t="s">
        <v>136</v>
      </c>
      <c r="E118" s="174" t="s">
        <v>418</v>
      </c>
      <c r="F118" s="175" t="s">
        <v>419</v>
      </c>
      <c r="G118" s="176" t="s">
        <v>150</v>
      </c>
      <c r="H118" s="177">
        <v>1</v>
      </c>
      <c r="I118" s="178"/>
      <c r="J118" s="179">
        <f>ROUND(I118*H118,2)</f>
        <v>0</v>
      </c>
      <c r="K118" s="175" t="s">
        <v>140</v>
      </c>
      <c r="L118" s="38"/>
      <c r="M118" s="180" t="s">
        <v>3</v>
      </c>
      <c r="N118" s="181" t="s">
        <v>48</v>
      </c>
      <c r="O118" s="71"/>
      <c r="P118" s="182">
        <f>O118*H118</f>
        <v>0</v>
      </c>
      <c r="Q118" s="182">
        <v>0</v>
      </c>
      <c r="R118" s="182">
        <f>Q118*H118</f>
        <v>0</v>
      </c>
      <c r="S118" s="182">
        <v>0</v>
      </c>
      <c r="T118" s="183">
        <f>S118*H118</f>
        <v>0</v>
      </c>
      <c r="AR118" s="184" t="s">
        <v>141</v>
      </c>
      <c r="AT118" s="184" t="s">
        <v>136</v>
      </c>
      <c r="AU118" s="184" t="s">
        <v>87</v>
      </c>
      <c r="AY118" s="19" t="s">
        <v>134</v>
      </c>
      <c r="BE118" s="185">
        <f>IF(N118="základní",J118,0)</f>
        <v>0</v>
      </c>
      <c r="BF118" s="185">
        <f>IF(N118="snížená",J118,0)</f>
        <v>0</v>
      </c>
      <c r="BG118" s="185">
        <f>IF(N118="zákl. přenesená",J118,0)</f>
        <v>0</v>
      </c>
      <c r="BH118" s="185">
        <f>IF(N118="sníž. přenesená",J118,0)</f>
        <v>0</v>
      </c>
      <c r="BI118" s="185">
        <f>IF(N118="nulová",J118,0)</f>
        <v>0</v>
      </c>
      <c r="BJ118" s="19" t="s">
        <v>85</v>
      </c>
      <c r="BK118" s="185">
        <f>ROUND(I118*H118,2)</f>
        <v>0</v>
      </c>
      <c r="BL118" s="19" t="s">
        <v>141</v>
      </c>
      <c r="BM118" s="184" t="s">
        <v>420</v>
      </c>
    </row>
    <row r="119" s="1" customFormat="1">
      <c r="B119" s="38"/>
      <c r="D119" s="186" t="s">
        <v>143</v>
      </c>
      <c r="F119" s="187" t="s">
        <v>400</v>
      </c>
      <c r="I119" s="115"/>
      <c r="L119" s="38"/>
      <c r="M119" s="188"/>
      <c r="N119" s="71"/>
      <c r="O119" s="71"/>
      <c r="P119" s="71"/>
      <c r="Q119" s="71"/>
      <c r="R119" s="71"/>
      <c r="S119" s="71"/>
      <c r="T119" s="72"/>
      <c r="AT119" s="19" t="s">
        <v>143</v>
      </c>
      <c r="AU119" s="19" t="s">
        <v>87</v>
      </c>
    </row>
    <row r="120" s="12" customFormat="1">
      <c r="B120" s="189"/>
      <c r="D120" s="186" t="s">
        <v>145</v>
      </c>
      <c r="E120" s="190" t="s">
        <v>3</v>
      </c>
      <c r="F120" s="191" t="s">
        <v>383</v>
      </c>
      <c r="H120" s="190" t="s">
        <v>3</v>
      </c>
      <c r="I120" s="192"/>
      <c r="L120" s="189"/>
      <c r="M120" s="193"/>
      <c r="N120" s="194"/>
      <c r="O120" s="194"/>
      <c r="P120" s="194"/>
      <c r="Q120" s="194"/>
      <c r="R120" s="194"/>
      <c r="S120" s="194"/>
      <c r="T120" s="195"/>
      <c r="AT120" s="190" t="s">
        <v>145</v>
      </c>
      <c r="AU120" s="190" t="s">
        <v>87</v>
      </c>
      <c r="AV120" s="12" t="s">
        <v>85</v>
      </c>
      <c r="AW120" s="12" t="s">
        <v>37</v>
      </c>
      <c r="AX120" s="12" t="s">
        <v>77</v>
      </c>
      <c r="AY120" s="190" t="s">
        <v>134</v>
      </c>
    </row>
    <row r="121" s="13" customFormat="1">
      <c r="B121" s="196"/>
      <c r="D121" s="186" t="s">
        <v>145</v>
      </c>
      <c r="E121" s="197" t="s">
        <v>3</v>
      </c>
      <c r="F121" s="198" t="s">
        <v>421</v>
      </c>
      <c r="H121" s="199">
        <v>1</v>
      </c>
      <c r="I121" s="200"/>
      <c r="L121" s="196"/>
      <c r="M121" s="201"/>
      <c r="N121" s="202"/>
      <c r="O121" s="202"/>
      <c r="P121" s="202"/>
      <c r="Q121" s="202"/>
      <c r="R121" s="202"/>
      <c r="S121" s="202"/>
      <c r="T121" s="203"/>
      <c r="AT121" s="197" t="s">
        <v>145</v>
      </c>
      <c r="AU121" s="197" t="s">
        <v>87</v>
      </c>
      <c r="AV121" s="13" t="s">
        <v>87</v>
      </c>
      <c r="AW121" s="13" t="s">
        <v>37</v>
      </c>
      <c r="AX121" s="13" t="s">
        <v>85</v>
      </c>
      <c r="AY121" s="197" t="s">
        <v>134</v>
      </c>
    </row>
    <row r="122" s="1" customFormat="1" ht="48" customHeight="1">
      <c r="B122" s="172"/>
      <c r="C122" s="173" t="s">
        <v>184</v>
      </c>
      <c r="D122" s="173" t="s">
        <v>136</v>
      </c>
      <c r="E122" s="174" t="s">
        <v>422</v>
      </c>
      <c r="F122" s="175" t="s">
        <v>423</v>
      </c>
      <c r="G122" s="176" t="s">
        <v>150</v>
      </c>
      <c r="H122" s="177">
        <v>183</v>
      </c>
      <c r="I122" s="178"/>
      <c r="J122" s="179">
        <f>ROUND(I122*H122,2)</f>
        <v>0</v>
      </c>
      <c r="K122" s="175" t="s">
        <v>140</v>
      </c>
      <c r="L122" s="38"/>
      <c r="M122" s="180" t="s">
        <v>3</v>
      </c>
      <c r="N122" s="181" t="s">
        <v>48</v>
      </c>
      <c r="O122" s="71"/>
      <c r="P122" s="182">
        <f>O122*H122</f>
        <v>0</v>
      </c>
      <c r="Q122" s="182">
        <v>0</v>
      </c>
      <c r="R122" s="182">
        <f>Q122*H122</f>
        <v>0</v>
      </c>
      <c r="S122" s="182">
        <v>0</v>
      </c>
      <c r="T122" s="183">
        <f>S122*H122</f>
        <v>0</v>
      </c>
      <c r="AR122" s="184" t="s">
        <v>141</v>
      </c>
      <c r="AT122" s="184" t="s">
        <v>136</v>
      </c>
      <c r="AU122" s="184" t="s">
        <v>87</v>
      </c>
      <c r="AY122" s="19" t="s">
        <v>134</v>
      </c>
      <c r="BE122" s="185">
        <f>IF(N122="základní",J122,0)</f>
        <v>0</v>
      </c>
      <c r="BF122" s="185">
        <f>IF(N122="snížená",J122,0)</f>
        <v>0</v>
      </c>
      <c r="BG122" s="185">
        <f>IF(N122="zákl. přenesená",J122,0)</f>
        <v>0</v>
      </c>
      <c r="BH122" s="185">
        <f>IF(N122="sníž. přenesená",J122,0)</f>
        <v>0</v>
      </c>
      <c r="BI122" s="185">
        <f>IF(N122="nulová",J122,0)</f>
        <v>0</v>
      </c>
      <c r="BJ122" s="19" t="s">
        <v>85</v>
      </c>
      <c r="BK122" s="185">
        <f>ROUND(I122*H122,2)</f>
        <v>0</v>
      </c>
      <c r="BL122" s="19" t="s">
        <v>141</v>
      </c>
      <c r="BM122" s="184" t="s">
        <v>424</v>
      </c>
    </row>
    <row r="123" s="1" customFormat="1">
      <c r="B123" s="38"/>
      <c r="D123" s="186" t="s">
        <v>143</v>
      </c>
      <c r="F123" s="187" t="s">
        <v>400</v>
      </c>
      <c r="I123" s="115"/>
      <c r="L123" s="38"/>
      <c r="M123" s="188"/>
      <c r="N123" s="71"/>
      <c r="O123" s="71"/>
      <c r="P123" s="71"/>
      <c r="Q123" s="71"/>
      <c r="R123" s="71"/>
      <c r="S123" s="71"/>
      <c r="T123" s="72"/>
      <c r="AT123" s="19" t="s">
        <v>143</v>
      </c>
      <c r="AU123" s="19" t="s">
        <v>87</v>
      </c>
    </row>
    <row r="124" s="13" customFormat="1">
      <c r="B124" s="196"/>
      <c r="D124" s="186" t="s">
        <v>145</v>
      </c>
      <c r="E124" s="197" t="s">
        <v>3</v>
      </c>
      <c r="F124" s="198" t="s">
        <v>425</v>
      </c>
      <c r="H124" s="199">
        <v>183</v>
      </c>
      <c r="I124" s="200"/>
      <c r="L124" s="196"/>
      <c r="M124" s="212"/>
      <c r="N124" s="213"/>
      <c r="O124" s="213"/>
      <c r="P124" s="213"/>
      <c r="Q124" s="213"/>
      <c r="R124" s="213"/>
      <c r="S124" s="213"/>
      <c r="T124" s="214"/>
      <c r="AT124" s="197" t="s">
        <v>145</v>
      </c>
      <c r="AU124" s="197" t="s">
        <v>87</v>
      </c>
      <c r="AV124" s="13" t="s">
        <v>87</v>
      </c>
      <c r="AW124" s="13" t="s">
        <v>37</v>
      </c>
      <c r="AX124" s="13" t="s">
        <v>85</v>
      </c>
      <c r="AY124" s="197" t="s">
        <v>134</v>
      </c>
    </row>
    <row r="125" s="1" customFormat="1" ht="6.96" customHeight="1">
      <c r="B125" s="54"/>
      <c r="C125" s="55"/>
      <c r="D125" s="55"/>
      <c r="E125" s="55"/>
      <c r="F125" s="55"/>
      <c r="G125" s="55"/>
      <c r="H125" s="55"/>
      <c r="I125" s="134"/>
      <c r="J125" s="55"/>
      <c r="K125" s="55"/>
      <c r="L125" s="38"/>
    </row>
  </sheetData>
  <autoFilter ref="C80:K12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93</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426</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110</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34</v>
      </c>
      <c r="L20" s="38"/>
    </row>
    <row r="21" s="1" customFormat="1" ht="18" customHeight="1">
      <c r="B21" s="38"/>
      <c r="E21" s="27" t="s">
        <v>35</v>
      </c>
      <c r="I21" s="116" t="s">
        <v>29</v>
      </c>
      <c r="J21" s="27" t="s">
        <v>36</v>
      </c>
      <c r="L21" s="38"/>
    </row>
    <row r="22" s="1" customFormat="1" ht="6.96" customHeight="1">
      <c r="B22" s="38"/>
      <c r="I22" s="115"/>
      <c r="L22" s="38"/>
    </row>
    <row r="23" s="1" customFormat="1" ht="12" customHeight="1">
      <c r="B23" s="38"/>
      <c r="D23" s="32" t="s">
        <v>38</v>
      </c>
      <c r="I23" s="116" t="s">
        <v>26</v>
      </c>
      <c r="J23" s="27" t="s">
        <v>39</v>
      </c>
      <c r="L23" s="38"/>
    </row>
    <row r="24" s="1" customFormat="1" ht="18" customHeight="1">
      <c r="B24" s="38"/>
      <c r="E24" s="27" t="s">
        <v>40</v>
      </c>
      <c r="I24" s="116" t="s">
        <v>29</v>
      </c>
      <c r="J24" s="27" t="s">
        <v>3</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ROUND(J92,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ROUND((SUM(BE92:BE727)),  2)</f>
        <v>0</v>
      </c>
      <c r="I33" s="126">
        <v>0.20999999999999999</v>
      </c>
      <c r="J33" s="125">
        <f>ROUND(((SUM(BE92:BE727))*I33),  2)</f>
        <v>0</v>
      </c>
      <c r="L33" s="38"/>
    </row>
    <row r="34" s="1" customFormat="1" ht="14.4" customHeight="1">
      <c r="B34" s="38"/>
      <c r="E34" s="32" t="s">
        <v>49</v>
      </c>
      <c r="F34" s="125">
        <f>ROUND((SUM(BF92:BF727)),  2)</f>
        <v>0</v>
      </c>
      <c r="I34" s="126">
        <v>0.14999999999999999</v>
      </c>
      <c r="J34" s="125">
        <f>ROUND(((SUM(BF92:BF727))*I34),  2)</f>
        <v>0</v>
      </c>
      <c r="L34" s="38"/>
    </row>
    <row r="35" hidden="1" s="1" customFormat="1" ht="14.4" customHeight="1">
      <c r="B35" s="38"/>
      <c r="E35" s="32" t="s">
        <v>50</v>
      </c>
      <c r="F35" s="125">
        <f>ROUND((SUM(BG92:BG727)),  2)</f>
        <v>0</v>
      </c>
      <c r="I35" s="126">
        <v>0.20999999999999999</v>
      </c>
      <c r="J35" s="125">
        <f>0</f>
        <v>0</v>
      </c>
      <c r="L35" s="38"/>
    </row>
    <row r="36" hidden="1" s="1" customFormat="1" ht="14.4" customHeight="1">
      <c r="B36" s="38"/>
      <c r="E36" s="32" t="s">
        <v>51</v>
      </c>
      <c r="F36" s="125">
        <f>ROUND((SUM(BH92:BH727)),  2)</f>
        <v>0</v>
      </c>
      <c r="I36" s="126">
        <v>0.14999999999999999</v>
      </c>
      <c r="J36" s="125">
        <f>0</f>
        <v>0</v>
      </c>
      <c r="L36" s="38"/>
    </row>
    <row r="37" hidden="1" s="1" customFormat="1" ht="14.4" customHeight="1">
      <c r="B37" s="38"/>
      <c r="E37" s="32" t="s">
        <v>52</v>
      </c>
      <c r="F37" s="125">
        <f>ROUND((SUM(BI92:BI727)),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201 - Most</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27.9" customHeight="1">
      <c r="B54" s="38"/>
      <c r="C54" s="32" t="s">
        <v>25</v>
      </c>
      <c r="F54" s="27" t="str">
        <f>E15</f>
        <v>Brněnské komunikace a.s.</v>
      </c>
      <c r="I54" s="116" t="s">
        <v>33</v>
      </c>
      <c r="J54" s="36" t="str">
        <f>E21</f>
        <v>Rušar mosty s.r.o. Brno</v>
      </c>
      <c r="L54" s="38"/>
    </row>
    <row r="55" s="1" customFormat="1" ht="15.15" customHeight="1">
      <c r="B55" s="38"/>
      <c r="C55" s="32" t="s">
        <v>31</v>
      </c>
      <c r="F55" s="27" t="str">
        <f>IF(E18="","",E18)</f>
        <v>Vyplň údaj</v>
      </c>
      <c r="I55" s="116" t="s">
        <v>38</v>
      </c>
      <c r="J55" s="36" t="str">
        <f>E24</f>
        <v>Ing. Česmír Rez</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J92</f>
        <v>0</v>
      </c>
      <c r="L59" s="38"/>
      <c r="AU59" s="19" t="s">
        <v>114</v>
      </c>
    </row>
    <row r="60" s="8" customFormat="1" ht="24.96" customHeight="1">
      <c r="B60" s="140"/>
      <c r="D60" s="141" t="s">
        <v>115</v>
      </c>
      <c r="E60" s="142"/>
      <c r="F60" s="142"/>
      <c r="G60" s="142"/>
      <c r="H60" s="142"/>
      <c r="I60" s="143"/>
      <c r="J60" s="144">
        <f>J93</f>
        <v>0</v>
      </c>
      <c r="L60" s="140"/>
    </row>
    <row r="61" s="9" customFormat="1" ht="19.92" customHeight="1">
      <c r="B61" s="145"/>
      <c r="D61" s="146" t="s">
        <v>116</v>
      </c>
      <c r="E61" s="147"/>
      <c r="F61" s="147"/>
      <c r="G61" s="147"/>
      <c r="H61" s="147"/>
      <c r="I61" s="148"/>
      <c r="J61" s="149">
        <f>J94</f>
        <v>0</v>
      </c>
      <c r="L61" s="145"/>
    </row>
    <row r="62" s="9" customFormat="1" ht="19.92" customHeight="1">
      <c r="B62" s="145"/>
      <c r="D62" s="146" t="s">
        <v>427</v>
      </c>
      <c r="E62" s="147"/>
      <c r="F62" s="147"/>
      <c r="G62" s="147"/>
      <c r="H62" s="147"/>
      <c r="I62" s="148"/>
      <c r="J62" s="149">
        <f>J223</f>
        <v>0</v>
      </c>
      <c r="L62" s="145"/>
    </row>
    <row r="63" s="9" customFormat="1" ht="19.92" customHeight="1">
      <c r="B63" s="145"/>
      <c r="D63" s="146" t="s">
        <v>428</v>
      </c>
      <c r="E63" s="147"/>
      <c r="F63" s="147"/>
      <c r="G63" s="147"/>
      <c r="H63" s="147"/>
      <c r="I63" s="148"/>
      <c r="J63" s="149">
        <f>J334</f>
        <v>0</v>
      </c>
      <c r="L63" s="145"/>
    </row>
    <row r="64" s="9" customFormat="1" ht="19.92" customHeight="1">
      <c r="B64" s="145"/>
      <c r="D64" s="146" t="s">
        <v>429</v>
      </c>
      <c r="E64" s="147"/>
      <c r="F64" s="147"/>
      <c r="G64" s="147"/>
      <c r="H64" s="147"/>
      <c r="I64" s="148"/>
      <c r="J64" s="149">
        <f>J392</f>
        <v>0</v>
      </c>
      <c r="L64" s="145"/>
    </row>
    <row r="65" s="9" customFormat="1" ht="19.92" customHeight="1">
      <c r="B65" s="145"/>
      <c r="D65" s="146" t="s">
        <v>430</v>
      </c>
      <c r="E65" s="147"/>
      <c r="F65" s="147"/>
      <c r="G65" s="147"/>
      <c r="H65" s="147"/>
      <c r="I65" s="148"/>
      <c r="J65" s="149">
        <f>J446</f>
        <v>0</v>
      </c>
      <c r="L65" s="145"/>
    </row>
    <row r="66" s="9" customFormat="1" ht="19.92" customHeight="1">
      <c r="B66" s="145"/>
      <c r="D66" s="146" t="s">
        <v>431</v>
      </c>
      <c r="E66" s="147"/>
      <c r="F66" s="147"/>
      <c r="G66" s="147"/>
      <c r="H66" s="147"/>
      <c r="I66" s="148"/>
      <c r="J66" s="149">
        <f>J517</f>
        <v>0</v>
      </c>
      <c r="L66" s="145"/>
    </row>
    <row r="67" s="9" customFormat="1" ht="19.92" customHeight="1">
      <c r="B67" s="145"/>
      <c r="D67" s="146" t="s">
        <v>432</v>
      </c>
      <c r="E67" s="147"/>
      <c r="F67" s="147"/>
      <c r="G67" s="147"/>
      <c r="H67" s="147"/>
      <c r="I67" s="148"/>
      <c r="J67" s="149">
        <f>J521</f>
        <v>0</v>
      </c>
      <c r="L67" s="145"/>
    </row>
    <row r="68" s="9" customFormat="1" ht="19.92" customHeight="1">
      <c r="B68" s="145"/>
      <c r="D68" s="146" t="s">
        <v>117</v>
      </c>
      <c r="E68" s="147"/>
      <c r="F68" s="147"/>
      <c r="G68" s="147"/>
      <c r="H68" s="147"/>
      <c r="I68" s="148"/>
      <c r="J68" s="149">
        <f>J527</f>
        <v>0</v>
      </c>
      <c r="L68" s="145"/>
    </row>
    <row r="69" s="9" customFormat="1" ht="19.92" customHeight="1">
      <c r="B69" s="145"/>
      <c r="D69" s="146" t="s">
        <v>118</v>
      </c>
      <c r="E69" s="147"/>
      <c r="F69" s="147"/>
      <c r="G69" s="147"/>
      <c r="H69" s="147"/>
      <c r="I69" s="148"/>
      <c r="J69" s="149">
        <f>J581</f>
        <v>0</v>
      </c>
      <c r="L69" s="145"/>
    </row>
    <row r="70" s="9" customFormat="1" ht="19.92" customHeight="1">
      <c r="B70" s="145"/>
      <c r="D70" s="146" t="s">
        <v>433</v>
      </c>
      <c r="E70" s="147"/>
      <c r="F70" s="147"/>
      <c r="G70" s="147"/>
      <c r="H70" s="147"/>
      <c r="I70" s="148"/>
      <c r="J70" s="149">
        <f>J599</f>
        <v>0</v>
      </c>
      <c r="L70" s="145"/>
    </row>
    <row r="71" s="8" customFormat="1" ht="24.96" customHeight="1">
      <c r="B71" s="140"/>
      <c r="D71" s="141" t="s">
        <v>434</v>
      </c>
      <c r="E71" s="142"/>
      <c r="F71" s="142"/>
      <c r="G71" s="142"/>
      <c r="H71" s="142"/>
      <c r="I71" s="143"/>
      <c r="J71" s="144">
        <f>J602</f>
        <v>0</v>
      </c>
      <c r="L71" s="140"/>
    </row>
    <row r="72" s="9" customFormat="1" ht="19.92" customHeight="1">
      <c r="B72" s="145"/>
      <c r="D72" s="146" t="s">
        <v>435</v>
      </c>
      <c r="E72" s="147"/>
      <c r="F72" s="147"/>
      <c r="G72" s="147"/>
      <c r="H72" s="147"/>
      <c r="I72" s="148"/>
      <c r="J72" s="149">
        <f>J603</f>
        <v>0</v>
      </c>
      <c r="L72" s="145"/>
    </row>
    <row r="73" s="1" customFormat="1" ht="21.84" customHeight="1">
      <c r="B73" s="38"/>
      <c r="I73" s="115"/>
      <c r="L73" s="38"/>
    </row>
    <row r="74" s="1" customFormat="1" ht="6.96" customHeight="1">
      <c r="B74" s="54"/>
      <c r="C74" s="55"/>
      <c r="D74" s="55"/>
      <c r="E74" s="55"/>
      <c r="F74" s="55"/>
      <c r="G74" s="55"/>
      <c r="H74" s="55"/>
      <c r="I74" s="134"/>
      <c r="J74" s="55"/>
      <c r="K74" s="55"/>
      <c r="L74" s="38"/>
    </row>
    <row r="78" s="1" customFormat="1" ht="6.96" customHeight="1">
      <c r="B78" s="56"/>
      <c r="C78" s="57"/>
      <c r="D78" s="57"/>
      <c r="E78" s="57"/>
      <c r="F78" s="57"/>
      <c r="G78" s="57"/>
      <c r="H78" s="57"/>
      <c r="I78" s="135"/>
      <c r="J78" s="57"/>
      <c r="K78" s="57"/>
      <c r="L78" s="38"/>
    </row>
    <row r="79" s="1" customFormat="1" ht="24.96" customHeight="1">
      <c r="B79" s="38"/>
      <c r="C79" s="23" t="s">
        <v>119</v>
      </c>
      <c r="I79" s="115"/>
      <c r="L79" s="38"/>
    </row>
    <row r="80" s="1" customFormat="1" ht="6.96" customHeight="1">
      <c r="B80" s="38"/>
      <c r="I80" s="115"/>
      <c r="L80" s="38"/>
    </row>
    <row r="81" s="1" customFormat="1" ht="12" customHeight="1">
      <c r="B81" s="38"/>
      <c r="C81" s="32" t="s">
        <v>17</v>
      </c>
      <c r="I81" s="115"/>
      <c r="L81" s="38"/>
    </row>
    <row r="82" s="1" customFormat="1" ht="16.5" customHeight="1">
      <c r="B82" s="38"/>
      <c r="E82" s="114" t="str">
        <f>E7</f>
        <v>Most ev.č. BM-665 přes náhon u areálu Komety</v>
      </c>
      <c r="F82" s="32"/>
      <c r="G82" s="32"/>
      <c r="H82" s="32"/>
      <c r="I82" s="115"/>
      <c r="L82" s="38"/>
    </row>
    <row r="83" s="1" customFormat="1" ht="12" customHeight="1">
      <c r="B83" s="38"/>
      <c r="C83" s="32" t="s">
        <v>107</v>
      </c>
      <c r="I83" s="115"/>
      <c r="L83" s="38"/>
    </row>
    <row r="84" s="1" customFormat="1" ht="16.5" customHeight="1">
      <c r="B84" s="38"/>
      <c r="E84" s="61" t="str">
        <f>E9</f>
        <v>201 - Most</v>
      </c>
      <c r="F84" s="1"/>
      <c r="G84" s="1"/>
      <c r="H84" s="1"/>
      <c r="I84" s="115"/>
      <c r="L84" s="38"/>
    </row>
    <row r="85" s="1" customFormat="1" ht="6.96" customHeight="1">
      <c r="B85" s="38"/>
      <c r="I85" s="115"/>
      <c r="L85" s="38"/>
    </row>
    <row r="86" s="1" customFormat="1" ht="12" customHeight="1">
      <c r="B86" s="38"/>
      <c r="C86" s="32" t="s">
        <v>21</v>
      </c>
      <c r="F86" s="27" t="str">
        <f>F12</f>
        <v>Brno - Pisárky</v>
      </c>
      <c r="I86" s="116" t="s">
        <v>23</v>
      </c>
      <c r="J86" s="63" t="str">
        <f>IF(J12="","",J12)</f>
        <v>23. 5. 2019</v>
      </c>
      <c r="L86" s="38"/>
    </row>
    <row r="87" s="1" customFormat="1" ht="6.96" customHeight="1">
      <c r="B87" s="38"/>
      <c r="I87" s="115"/>
      <c r="L87" s="38"/>
    </row>
    <row r="88" s="1" customFormat="1" ht="27.9" customHeight="1">
      <c r="B88" s="38"/>
      <c r="C88" s="32" t="s">
        <v>25</v>
      </c>
      <c r="F88" s="27" t="str">
        <f>E15</f>
        <v>Brněnské komunikace a.s.</v>
      </c>
      <c r="I88" s="116" t="s">
        <v>33</v>
      </c>
      <c r="J88" s="36" t="str">
        <f>E21</f>
        <v>Rušar mosty s.r.o. Brno</v>
      </c>
      <c r="L88" s="38"/>
    </row>
    <row r="89" s="1" customFormat="1" ht="15.15" customHeight="1">
      <c r="B89" s="38"/>
      <c r="C89" s="32" t="s">
        <v>31</v>
      </c>
      <c r="F89" s="27" t="str">
        <f>IF(E18="","",E18)</f>
        <v>Vyplň údaj</v>
      </c>
      <c r="I89" s="116" t="s">
        <v>38</v>
      </c>
      <c r="J89" s="36" t="str">
        <f>E24</f>
        <v>Ing. Česmír Rez</v>
      </c>
      <c r="L89" s="38"/>
    </row>
    <row r="90" s="1" customFormat="1" ht="10.32" customHeight="1">
      <c r="B90" s="38"/>
      <c r="I90" s="115"/>
      <c r="L90" s="38"/>
    </row>
    <row r="91" s="10" customFormat="1" ht="29.28" customHeight="1">
      <c r="B91" s="150"/>
      <c r="C91" s="151" t="s">
        <v>120</v>
      </c>
      <c r="D91" s="152" t="s">
        <v>62</v>
      </c>
      <c r="E91" s="152" t="s">
        <v>58</v>
      </c>
      <c r="F91" s="152" t="s">
        <v>59</v>
      </c>
      <c r="G91" s="152" t="s">
        <v>121</v>
      </c>
      <c r="H91" s="152" t="s">
        <v>122</v>
      </c>
      <c r="I91" s="153" t="s">
        <v>123</v>
      </c>
      <c r="J91" s="152" t="s">
        <v>113</v>
      </c>
      <c r="K91" s="154" t="s">
        <v>124</v>
      </c>
      <c r="L91" s="150"/>
      <c r="M91" s="79" t="s">
        <v>3</v>
      </c>
      <c r="N91" s="80" t="s">
        <v>47</v>
      </c>
      <c r="O91" s="80" t="s">
        <v>125</v>
      </c>
      <c r="P91" s="80" t="s">
        <v>126</v>
      </c>
      <c r="Q91" s="80" t="s">
        <v>127</v>
      </c>
      <c r="R91" s="80" t="s">
        <v>128</v>
      </c>
      <c r="S91" s="80" t="s">
        <v>129</v>
      </c>
      <c r="T91" s="81" t="s">
        <v>130</v>
      </c>
    </row>
    <row r="92" s="1" customFormat="1" ht="22.8" customHeight="1">
      <c r="B92" s="38"/>
      <c r="C92" s="84" t="s">
        <v>131</v>
      </c>
      <c r="I92" s="115"/>
      <c r="J92" s="155">
        <f>BK92</f>
        <v>0</v>
      </c>
      <c r="L92" s="38"/>
      <c r="M92" s="82"/>
      <c r="N92" s="67"/>
      <c r="O92" s="67"/>
      <c r="P92" s="156">
        <f>P93+P602</f>
        <v>0</v>
      </c>
      <c r="Q92" s="67"/>
      <c r="R92" s="156">
        <f>R93+R602</f>
        <v>349.40308324</v>
      </c>
      <c r="S92" s="67"/>
      <c r="T92" s="157">
        <f>T93+T602</f>
        <v>0</v>
      </c>
      <c r="AT92" s="19" t="s">
        <v>76</v>
      </c>
      <c r="AU92" s="19" t="s">
        <v>114</v>
      </c>
      <c r="BK92" s="158">
        <f>BK93+BK602</f>
        <v>0</v>
      </c>
    </row>
    <row r="93" s="11" customFormat="1" ht="25.92" customHeight="1">
      <c r="B93" s="159"/>
      <c r="D93" s="160" t="s">
        <v>76</v>
      </c>
      <c r="E93" s="161" t="s">
        <v>132</v>
      </c>
      <c r="F93" s="161" t="s">
        <v>133</v>
      </c>
      <c r="I93" s="162"/>
      <c r="J93" s="163">
        <f>BK93</f>
        <v>0</v>
      </c>
      <c r="L93" s="159"/>
      <c r="M93" s="164"/>
      <c r="N93" s="165"/>
      <c r="O93" s="165"/>
      <c r="P93" s="166">
        <f>P94+P223+P334+P392+P446+P517+P521+P527+P581+P599</f>
        <v>0</v>
      </c>
      <c r="Q93" s="165"/>
      <c r="R93" s="166">
        <f>R94+R223+R334+R392+R446+R517+R521+R527+R581+R599</f>
        <v>348.77384324000002</v>
      </c>
      <c r="S93" s="165"/>
      <c r="T93" s="167">
        <f>T94+T223+T334+T392+T446+T517+T521+T527+T581+T599</f>
        <v>0</v>
      </c>
      <c r="AR93" s="160" t="s">
        <v>85</v>
      </c>
      <c r="AT93" s="168" t="s">
        <v>76</v>
      </c>
      <c r="AU93" s="168" t="s">
        <v>77</v>
      </c>
      <c r="AY93" s="160" t="s">
        <v>134</v>
      </c>
      <c r="BK93" s="169">
        <f>BK94+BK223+BK334+BK392+BK446+BK517+BK521+BK527+BK581+BK599</f>
        <v>0</v>
      </c>
    </row>
    <row r="94" s="11" customFormat="1" ht="22.8" customHeight="1">
      <c r="B94" s="159"/>
      <c r="D94" s="160" t="s">
        <v>76</v>
      </c>
      <c r="E94" s="170" t="s">
        <v>85</v>
      </c>
      <c r="F94" s="170" t="s">
        <v>135</v>
      </c>
      <c r="I94" s="162"/>
      <c r="J94" s="171">
        <f>BK94</f>
        <v>0</v>
      </c>
      <c r="L94" s="159"/>
      <c r="M94" s="164"/>
      <c r="N94" s="165"/>
      <c r="O94" s="165"/>
      <c r="P94" s="166">
        <f>SUM(P95:P222)</f>
        <v>0</v>
      </c>
      <c r="Q94" s="165"/>
      <c r="R94" s="166">
        <f>SUM(R95:R222)</f>
        <v>38.94088</v>
      </c>
      <c r="S94" s="165"/>
      <c r="T94" s="167">
        <f>SUM(T95:T222)</f>
        <v>0</v>
      </c>
      <c r="AR94" s="160" t="s">
        <v>85</v>
      </c>
      <c r="AT94" s="168" t="s">
        <v>76</v>
      </c>
      <c r="AU94" s="168" t="s">
        <v>85</v>
      </c>
      <c r="AY94" s="160" t="s">
        <v>134</v>
      </c>
      <c r="BK94" s="169">
        <f>SUM(BK95:BK222)</f>
        <v>0</v>
      </c>
    </row>
    <row r="95" s="1" customFormat="1" ht="16.5" customHeight="1">
      <c r="B95" s="172"/>
      <c r="C95" s="173" t="s">
        <v>85</v>
      </c>
      <c r="D95" s="173" t="s">
        <v>136</v>
      </c>
      <c r="E95" s="174" t="s">
        <v>436</v>
      </c>
      <c r="F95" s="175" t="s">
        <v>437</v>
      </c>
      <c r="G95" s="176" t="s">
        <v>304</v>
      </c>
      <c r="H95" s="177">
        <v>22</v>
      </c>
      <c r="I95" s="178"/>
      <c r="J95" s="179">
        <f>ROUND(I95*H95,2)</f>
        <v>0</v>
      </c>
      <c r="K95" s="175" t="s">
        <v>140</v>
      </c>
      <c r="L95" s="38"/>
      <c r="M95" s="180" t="s">
        <v>3</v>
      </c>
      <c r="N95" s="181" t="s">
        <v>48</v>
      </c>
      <c r="O95" s="71"/>
      <c r="P95" s="182">
        <f>O95*H95</f>
        <v>0</v>
      </c>
      <c r="Q95" s="182">
        <v>0.02102</v>
      </c>
      <c r="R95" s="182">
        <f>Q95*H95</f>
        <v>0.46244000000000002</v>
      </c>
      <c r="S95" s="182">
        <v>0</v>
      </c>
      <c r="T95" s="183">
        <f>S95*H95</f>
        <v>0</v>
      </c>
      <c r="AR95" s="184" t="s">
        <v>141</v>
      </c>
      <c r="AT95" s="184" t="s">
        <v>136</v>
      </c>
      <c r="AU95" s="184" t="s">
        <v>87</v>
      </c>
      <c r="AY95" s="19" t="s">
        <v>134</v>
      </c>
      <c r="BE95" s="185">
        <f>IF(N95="základní",J95,0)</f>
        <v>0</v>
      </c>
      <c r="BF95" s="185">
        <f>IF(N95="snížená",J95,0)</f>
        <v>0</v>
      </c>
      <c r="BG95" s="185">
        <f>IF(N95="zákl. přenesená",J95,0)</f>
        <v>0</v>
      </c>
      <c r="BH95" s="185">
        <f>IF(N95="sníž. přenesená",J95,0)</f>
        <v>0</v>
      </c>
      <c r="BI95" s="185">
        <f>IF(N95="nulová",J95,0)</f>
        <v>0</v>
      </c>
      <c r="BJ95" s="19" t="s">
        <v>85</v>
      </c>
      <c r="BK95" s="185">
        <f>ROUND(I95*H95,2)</f>
        <v>0</v>
      </c>
      <c r="BL95" s="19" t="s">
        <v>141</v>
      </c>
      <c r="BM95" s="184" t="s">
        <v>438</v>
      </c>
    </row>
    <row r="96" s="1" customFormat="1">
      <c r="B96" s="38"/>
      <c r="D96" s="186" t="s">
        <v>143</v>
      </c>
      <c r="F96" s="187" t="s">
        <v>439</v>
      </c>
      <c r="I96" s="115"/>
      <c r="L96" s="38"/>
      <c r="M96" s="188"/>
      <c r="N96" s="71"/>
      <c r="O96" s="71"/>
      <c r="P96" s="71"/>
      <c r="Q96" s="71"/>
      <c r="R96" s="71"/>
      <c r="S96" s="71"/>
      <c r="T96" s="72"/>
      <c r="AT96" s="19" t="s">
        <v>143</v>
      </c>
      <c r="AU96" s="19" t="s">
        <v>87</v>
      </c>
    </row>
    <row r="97" s="13" customFormat="1">
      <c r="B97" s="196"/>
      <c r="D97" s="186" t="s">
        <v>145</v>
      </c>
      <c r="E97" s="197" t="s">
        <v>3</v>
      </c>
      <c r="F97" s="198" t="s">
        <v>440</v>
      </c>
      <c r="H97" s="199">
        <v>22</v>
      </c>
      <c r="I97" s="200"/>
      <c r="L97" s="196"/>
      <c r="M97" s="201"/>
      <c r="N97" s="202"/>
      <c r="O97" s="202"/>
      <c r="P97" s="202"/>
      <c r="Q97" s="202"/>
      <c r="R97" s="202"/>
      <c r="S97" s="202"/>
      <c r="T97" s="203"/>
      <c r="AT97" s="197" t="s">
        <v>145</v>
      </c>
      <c r="AU97" s="197" t="s">
        <v>87</v>
      </c>
      <c r="AV97" s="13" t="s">
        <v>87</v>
      </c>
      <c r="AW97" s="13" t="s">
        <v>37</v>
      </c>
      <c r="AX97" s="13" t="s">
        <v>85</v>
      </c>
      <c r="AY97" s="197" t="s">
        <v>134</v>
      </c>
    </row>
    <row r="98" s="1" customFormat="1" ht="24" customHeight="1">
      <c r="B98" s="172"/>
      <c r="C98" s="173" t="s">
        <v>87</v>
      </c>
      <c r="D98" s="173" t="s">
        <v>136</v>
      </c>
      <c r="E98" s="174" t="s">
        <v>441</v>
      </c>
      <c r="F98" s="175" t="s">
        <v>442</v>
      </c>
      <c r="G98" s="176" t="s">
        <v>443</v>
      </c>
      <c r="H98" s="177">
        <v>1080</v>
      </c>
      <c r="I98" s="178"/>
      <c r="J98" s="179">
        <f>ROUND(I98*H98,2)</f>
        <v>0</v>
      </c>
      <c r="K98" s="175" t="s">
        <v>140</v>
      </c>
      <c r="L98" s="38"/>
      <c r="M98" s="180" t="s">
        <v>3</v>
      </c>
      <c r="N98" s="181" t="s">
        <v>48</v>
      </c>
      <c r="O98" s="71"/>
      <c r="P98" s="182">
        <f>O98*H98</f>
        <v>0</v>
      </c>
      <c r="Q98" s="182">
        <v>0</v>
      </c>
      <c r="R98" s="182">
        <f>Q98*H98</f>
        <v>0</v>
      </c>
      <c r="S98" s="182">
        <v>0</v>
      </c>
      <c r="T98" s="183">
        <f>S98*H98</f>
        <v>0</v>
      </c>
      <c r="AR98" s="184" t="s">
        <v>141</v>
      </c>
      <c r="AT98" s="184" t="s">
        <v>136</v>
      </c>
      <c r="AU98" s="184" t="s">
        <v>87</v>
      </c>
      <c r="AY98" s="19" t="s">
        <v>134</v>
      </c>
      <c r="BE98" s="185">
        <f>IF(N98="základní",J98,0)</f>
        <v>0</v>
      </c>
      <c r="BF98" s="185">
        <f>IF(N98="snížená",J98,0)</f>
        <v>0</v>
      </c>
      <c r="BG98" s="185">
        <f>IF(N98="zákl. přenesená",J98,0)</f>
        <v>0</v>
      </c>
      <c r="BH98" s="185">
        <f>IF(N98="sníž. přenesená",J98,0)</f>
        <v>0</v>
      </c>
      <c r="BI98" s="185">
        <f>IF(N98="nulová",J98,0)</f>
        <v>0</v>
      </c>
      <c r="BJ98" s="19" t="s">
        <v>85</v>
      </c>
      <c r="BK98" s="185">
        <f>ROUND(I98*H98,2)</f>
        <v>0</v>
      </c>
      <c r="BL98" s="19" t="s">
        <v>141</v>
      </c>
      <c r="BM98" s="184" t="s">
        <v>444</v>
      </c>
    </row>
    <row r="99" s="1" customFormat="1">
      <c r="B99" s="38"/>
      <c r="D99" s="186" t="s">
        <v>143</v>
      </c>
      <c r="F99" s="187" t="s">
        <v>445</v>
      </c>
      <c r="I99" s="115"/>
      <c r="L99" s="38"/>
      <c r="M99" s="188"/>
      <c r="N99" s="71"/>
      <c r="O99" s="71"/>
      <c r="P99" s="71"/>
      <c r="Q99" s="71"/>
      <c r="R99" s="71"/>
      <c r="S99" s="71"/>
      <c r="T99" s="72"/>
      <c r="AT99" s="19" t="s">
        <v>143</v>
      </c>
      <c r="AU99" s="19" t="s">
        <v>87</v>
      </c>
    </row>
    <row r="100" s="13" customFormat="1">
      <c r="B100" s="196"/>
      <c r="D100" s="186" t="s">
        <v>145</v>
      </c>
      <c r="E100" s="197" t="s">
        <v>3</v>
      </c>
      <c r="F100" s="198" t="s">
        <v>446</v>
      </c>
      <c r="H100" s="199">
        <v>1080</v>
      </c>
      <c r="I100" s="200"/>
      <c r="L100" s="196"/>
      <c r="M100" s="201"/>
      <c r="N100" s="202"/>
      <c r="O100" s="202"/>
      <c r="P100" s="202"/>
      <c r="Q100" s="202"/>
      <c r="R100" s="202"/>
      <c r="S100" s="202"/>
      <c r="T100" s="203"/>
      <c r="AT100" s="197" t="s">
        <v>145</v>
      </c>
      <c r="AU100" s="197" t="s">
        <v>87</v>
      </c>
      <c r="AV100" s="13" t="s">
        <v>87</v>
      </c>
      <c r="AW100" s="13" t="s">
        <v>37</v>
      </c>
      <c r="AX100" s="13" t="s">
        <v>85</v>
      </c>
      <c r="AY100" s="197" t="s">
        <v>134</v>
      </c>
    </row>
    <row r="101" s="1" customFormat="1" ht="36" customHeight="1">
      <c r="B101" s="172"/>
      <c r="C101" s="173" t="s">
        <v>154</v>
      </c>
      <c r="D101" s="173" t="s">
        <v>136</v>
      </c>
      <c r="E101" s="174" t="s">
        <v>447</v>
      </c>
      <c r="F101" s="175" t="s">
        <v>448</v>
      </c>
      <c r="G101" s="176" t="s">
        <v>449</v>
      </c>
      <c r="H101" s="177">
        <v>90</v>
      </c>
      <c r="I101" s="178"/>
      <c r="J101" s="179">
        <f>ROUND(I101*H101,2)</f>
        <v>0</v>
      </c>
      <c r="K101" s="175" t="s">
        <v>140</v>
      </c>
      <c r="L101" s="38"/>
      <c r="M101" s="180" t="s">
        <v>3</v>
      </c>
      <c r="N101" s="181" t="s">
        <v>48</v>
      </c>
      <c r="O101" s="71"/>
      <c r="P101" s="182">
        <f>O101*H101</f>
        <v>0</v>
      </c>
      <c r="Q101" s="182">
        <v>0</v>
      </c>
      <c r="R101" s="182">
        <f>Q101*H101</f>
        <v>0</v>
      </c>
      <c r="S101" s="182">
        <v>0</v>
      </c>
      <c r="T101" s="183">
        <f>S101*H101</f>
        <v>0</v>
      </c>
      <c r="AR101" s="184" t="s">
        <v>141</v>
      </c>
      <c r="AT101" s="184" t="s">
        <v>136</v>
      </c>
      <c r="AU101" s="184" t="s">
        <v>87</v>
      </c>
      <c r="AY101" s="19" t="s">
        <v>134</v>
      </c>
      <c r="BE101" s="185">
        <f>IF(N101="základní",J101,0)</f>
        <v>0</v>
      </c>
      <c r="BF101" s="185">
        <f>IF(N101="snížená",J101,0)</f>
        <v>0</v>
      </c>
      <c r="BG101" s="185">
        <f>IF(N101="zákl. přenesená",J101,0)</f>
        <v>0</v>
      </c>
      <c r="BH101" s="185">
        <f>IF(N101="sníž. přenesená",J101,0)</f>
        <v>0</v>
      </c>
      <c r="BI101" s="185">
        <f>IF(N101="nulová",J101,0)</f>
        <v>0</v>
      </c>
      <c r="BJ101" s="19" t="s">
        <v>85</v>
      </c>
      <c r="BK101" s="185">
        <f>ROUND(I101*H101,2)</f>
        <v>0</v>
      </c>
      <c r="BL101" s="19" t="s">
        <v>141</v>
      </c>
      <c r="BM101" s="184" t="s">
        <v>450</v>
      </c>
    </row>
    <row r="102" s="1" customFormat="1">
      <c r="B102" s="38"/>
      <c r="D102" s="186" t="s">
        <v>143</v>
      </c>
      <c r="F102" s="187" t="s">
        <v>451</v>
      </c>
      <c r="I102" s="115"/>
      <c r="L102" s="38"/>
      <c r="M102" s="188"/>
      <c r="N102" s="71"/>
      <c r="O102" s="71"/>
      <c r="P102" s="71"/>
      <c r="Q102" s="71"/>
      <c r="R102" s="71"/>
      <c r="S102" s="71"/>
      <c r="T102" s="72"/>
      <c r="AT102" s="19" t="s">
        <v>143</v>
      </c>
      <c r="AU102" s="19" t="s">
        <v>87</v>
      </c>
    </row>
    <row r="103" s="13" customFormat="1">
      <c r="B103" s="196"/>
      <c r="D103" s="186" t="s">
        <v>145</v>
      </c>
      <c r="E103" s="197" t="s">
        <v>3</v>
      </c>
      <c r="F103" s="198" t="s">
        <v>452</v>
      </c>
      <c r="H103" s="199">
        <v>90</v>
      </c>
      <c r="I103" s="200"/>
      <c r="L103" s="196"/>
      <c r="M103" s="201"/>
      <c r="N103" s="202"/>
      <c r="O103" s="202"/>
      <c r="P103" s="202"/>
      <c r="Q103" s="202"/>
      <c r="R103" s="202"/>
      <c r="S103" s="202"/>
      <c r="T103" s="203"/>
      <c r="AT103" s="197" t="s">
        <v>145</v>
      </c>
      <c r="AU103" s="197" t="s">
        <v>87</v>
      </c>
      <c r="AV103" s="13" t="s">
        <v>87</v>
      </c>
      <c r="AW103" s="13" t="s">
        <v>37</v>
      </c>
      <c r="AX103" s="13" t="s">
        <v>85</v>
      </c>
      <c r="AY103" s="197" t="s">
        <v>134</v>
      </c>
    </row>
    <row r="104" s="1" customFormat="1" ht="36" customHeight="1">
      <c r="B104" s="172"/>
      <c r="C104" s="173" t="s">
        <v>141</v>
      </c>
      <c r="D104" s="173" t="s">
        <v>136</v>
      </c>
      <c r="E104" s="174" t="s">
        <v>453</v>
      </c>
      <c r="F104" s="175" t="s">
        <v>454</v>
      </c>
      <c r="G104" s="176" t="s">
        <v>265</v>
      </c>
      <c r="H104" s="177">
        <v>11.619999999999999</v>
      </c>
      <c r="I104" s="178"/>
      <c r="J104" s="179">
        <f>ROUND(I104*H104,2)</f>
        <v>0</v>
      </c>
      <c r="K104" s="175" t="s">
        <v>140</v>
      </c>
      <c r="L104" s="38"/>
      <c r="M104" s="180" t="s">
        <v>3</v>
      </c>
      <c r="N104" s="181" t="s">
        <v>48</v>
      </c>
      <c r="O104" s="71"/>
      <c r="P104" s="182">
        <f>O104*H104</f>
        <v>0</v>
      </c>
      <c r="Q104" s="182">
        <v>0</v>
      </c>
      <c r="R104" s="182">
        <f>Q104*H104</f>
        <v>0</v>
      </c>
      <c r="S104" s="182">
        <v>0</v>
      </c>
      <c r="T104" s="183">
        <f>S104*H104</f>
        <v>0</v>
      </c>
      <c r="AR104" s="184" t="s">
        <v>141</v>
      </c>
      <c r="AT104" s="184" t="s">
        <v>136</v>
      </c>
      <c r="AU104" s="184" t="s">
        <v>87</v>
      </c>
      <c r="AY104" s="19" t="s">
        <v>134</v>
      </c>
      <c r="BE104" s="185">
        <f>IF(N104="základní",J104,0)</f>
        <v>0</v>
      </c>
      <c r="BF104" s="185">
        <f>IF(N104="snížená",J104,0)</f>
        <v>0</v>
      </c>
      <c r="BG104" s="185">
        <f>IF(N104="zákl. přenesená",J104,0)</f>
        <v>0</v>
      </c>
      <c r="BH104" s="185">
        <f>IF(N104="sníž. přenesená",J104,0)</f>
        <v>0</v>
      </c>
      <c r="BI104" s="185">
        <f>IF(N104="nulová",J104,0)</f>
        <v>0</v>
      </c>
      <c r="BJ104" s="19" t="s">
        <v>85</v>
      </c>
      <c r="BK104" s="185">
        <f>ROUND(I104*H104,2)</f>
        <v>0</v>
      </c>
      <c r="BL104" s="19" t="s">
        <v>141</v>
      </c>
      <c r="BM104" s="184" t="s">
        <v>455</v>
      </c>
    </row>
    <row r="105" s="1" customFormat="1">
      <c r="B105" s="38"/>
      <c r="D105" s="186" t="s">
        <v>143</v>
      </c>
      <c r="F105" s="187" t="s">
        <v>456</v>
      </c>
      <c r="I105" s="115"/>
      <c r="L105" s="38"/>
      <c r="M105" s="188"/>
      <c r="N105" s="71"/>
      <c r="O105" s="71"/>
      <c r="P105" s="71"/>
      <c r="Q105" s="71"/>
      <c r="R105" s="71"/>
      <c r="S105" s="71"/>
      <c r="T105" s="72"/>
      <c r="AT105" s="19" t="s">
        <v>143</v>
      </c>
      <c r="AU105" s="19" t="s">
        <v>87</v>
      </c>
    </row>
    <row r="106" s="12" customFormat="1">
      <c r="B106" s="189"/>
      <c r="D106" s="186" t="s">
        <v>145</v>
      </c>
      <c r="E106" s="190" t="s">
        <v>3</v>
      </c>
      <c r="F106" s="191" t="s">
        <v>457</v>
      </c>
      <c r="H106" s="190" t="s">
        <v>3</v>
      </c>
      <c r="I106" s="192"/>
      <c r="L106" s="189"/>
      <c r="M106" s="193"/>
      <c r="N106" s="194"/>
      <c r="O106" s="194"/>
      <c r="P106" s="194"/>
      <c r="Q106" s="194"/>
      <c r="R106" s="194"/>
      <c r="S106" s="194"/>
      <c r="T106" s="195"/>
      <c r="AT106" s="190" t="s">
        <v>145</v>
      </c>
      <c r="AU106" s="190" t="s">
        <v>87</v>
      </c>
      <c r="AV106" s="12" t="s">
        <v>85</v>
      </c>
      <c r="AW106" s="12" t="s">
        <v>37</v>
      </c>
      <c r="AX106" s="12" t="s">
        <v>77</v>
      </c>
      <c r="AY106" s="190" t="s">
        <v>134</v>
      </c>
    </row>
    <row r="107" s="12" customFormat="1">
      <c r="B107" s="189"/>
      <c r="D107" s="186" t="s">
        <v>145</v>
      </c>
      <c r="E107" s="190" t="s">
        <v>3</v>
      </c>
      <c r="F107" s="191" t="s">
        <v>458</v>
      </c>
      <c r="H107" s="190" t="s">
        <v>3</v>
      </c>
      <c r="I107" s="192"/>
      <c r="L107" s="189"/>
      <c r="M107" s="193"/>
      <c r="N107" s="194"/>
      <c r="O107" s="194"/>
      <c r="P107" s="194"/>
      <c r="Q107" s="194"/>
      <c r="R107" s="194"/>
      <c r="S107" s="194"/>
      <c r="T107" s="195"/>
      <c r="AT107" s="190" t="s">
        <v>145</v>
      </c>
      <c r="AU107" s="190" t="s">
        <v>87</v>
      </c>
      <c r="AV107" s="12" t="s">
        <v>85</v>
      </c>
      <c r="AW107" s="12" t="s">
        <v>37</v>
      </c>
      <c r="AX107" s="12" t="s">
        <v>77</v>
      </c>
      <c r="AY107" s="190" t="s">
        <v>134</v>
      </c>
    </row>
    <row r="108" s="13" customFormat="1">
      <c r="B108" s="196"/>
      <c r="D108" s="186" t="s">
        <v>145</v>
      </c>
      <c r="E108" s="197" t="s">
        <v>3</v>
      </c>
      <c r="F108" s="198" t="s">
        <v>459</v>
      </c>
      <c r="H108" s="199">
        <v>3.2000000000000002</v>
      </c>
      <c r="I108" s="200"/>
      <c r="L108" s="196"/>
      <c r="M108" s="201"/>
      <c r="N108" s="202"/>
      <c r="O108" s="202"/>
      <c r="P108" s="202"/>
      <c r="Q108" s="202"/>
      <c r="R108" s="202"/>
      <c r="S108" s="202"/>
      <c r="T108" s="203"/>
      <c r="AT108" s="197" t="s">
        <v>145</v>
      </c>
      <c r="AU108" s="197" t="s">
        <v>87</v>
      </c>
      <c r="AV108" s="13" t="s">
        <v>87</v>
      </c>
      <c r="AW108" s="13" t="s">
        <v>37</v>
      </c>
      <c r="AX108" s="13" t="s">
        <v>77</v>
      </c>
      <c r="AY108" s="197" t="s">
        <v>134</v>
      </c>
    </row>
    <row r="109" s="13" customFormat="1">
      <c r="B109" s="196"/>
      <c r="D109" s="186" t="s">
        <v>145</v>
      </c>
      <c r="E109" s="197" t="s">
        <v>3</v>
      </c>
      <c r="F109" s="198" t="s">
        <v>460</v>
      </c>
      <c r="H109" s="199">
        <v>1.76</v>
      </c>
      <c r="I109" s="200"/>
      <c r="L109" s="196"/>
      <c r="M109" s="201"/>
      <c r="N109" s="202"/>
      <c r="O109" s="202"/>
      <c r="P109" s="202"/>
      <c r="Q109" s="202"/>
      <c r="R109" s="202"/>
      <c r="S109" s="202"/>
      <c r="T109" s="203"/>
      <c r="AT109" s="197" t="s">
        <v>145</v>
      </c>
      <c r="AU109" s="197" t="s">
        <v>87</v>
      </c>
      <c r="AV109" s="13" t="s">
        <v>87</v>
      </c>
      <c r="AW109" s="13" t="s">
        <v>37</v>
      </c>
      <c r="AX109" s="13" t="s">
        <v>77</v>
      </c>
      <c r="AY109" s="197" t="s">
        <v>134</v>
      </c>
    </row>
    <row r="110" s="13" customFormat="1">
      <c r="B110" s="196"/>
      <c r="D110" s="186" t="s">
        <v>145</v>
      </c>
      <c r="E110" s="197" t="s">
        <v>3</v>
      </c>
      <c r="F110" s="198" t="s">
        <v>461</v>
      </c>
      <c r="H110" s="199">
        <v>4.5</v>
      </c>
      <c r="I110" s="200"/>
      <c r="L110" s="196"/>
      <c r="M110" s="201"/>
      <c r="N110" s="202"/>
      <c r="O110" s="202"/>
      <c r="P110" s="202"/>
      <c r="Q110" s="202"/>
      <c r="R110" s="202"/>
      <c r="S110" s="202"/>
      <c r="T110" s="203"/>
      <c r="AT110" s="197" t="s">
        <v>145</v>
      </c>
      <c r="AU110" s="197" t="s">
        <v>87</v>
      </c>
      <c r="AV110" s="13" t="s">
        <v>87</v>
      </c>
      <c r="AW110" s="13" t="s">
        <v>37</v>
      </c>
      <c r="AX110" s="13" t="s">
        <v>77</v>
      </c>
      <c r="AY110" s="197" t="s">
        <v>134</v>
      </c>
    </row>
    <row r="111" s="13" customFormat="1">
      <c r="B111" s="196"/>
      <c r="D111" s="186" t="s">
        <v>145</v>
      </c>
      <c r="E111" s="197" t="s">
        <v>3</v>
      </c>
      <c r="F111" s="198" t="s">
        <v>462</v>
      </c>
      <c r="H111" s="199">
        <v>2.1600000000000001</v>
      </c>
      <c r="I111" s="200"/>
      <c r="L111" s="196"/>
      <c r="M111" s="201"/>
      <c r="N111" s="202"/>
      <c r="O111" s="202"/>
      <c r="P111" s="202"/>
      <c r="Q111" s="202"/>
      <c r="R111" s="202"/>
      <c r="S111" s="202"/>
      <c r="T111" s="203"/>
      <c r="AT111" s="197" t="s">
        <v>145</v>
      </c>
      <c r="AU111" s="197" t="s">
        <v>87</v>
      </c>
      <c r="AV111" s="13" t="s">
        <v>87</v>
      </c>
      <c r="AW111" s="13" t="s">
        <v>37</v>
      </c>
      <c r="AX111" s="13" t="s">
        <v>77</v>
      </c>
      <c r="AY111" s="197" t="s">
        <v>134</v>
      </c>
    </row>
    <row r="112" s="14" customFormat="1">
      <c r="B112" s="204"/>
      <c r="D112" s="186" t="s">
        <v>145</v>
      </c>
      <c r="E112" s="205" t="s">
        <v>3</v>
      </c>
      <c r="F112" s="206" t="s">
        <v>192</v>
      </c>
      <c r="H112" s="207">
        <v>11.619999999999999</v>
      </c>
      <c r="I112" s="208"/>
      <c r="L112" s="204"/>
      <c r="M112" s="209"/>
      <c r="N112" s="210"/>
      <c r="O112" s="210"/>
      <c r="P112" s="210"/>
      <c r="Q112" s="210"/>
      <c r="R112" s="210"/>
      <c r="S112" s="210"/>
      <c r="T112" s="211"/>
      <c r="AT112" s="205" t="s">
        <v>145</v>
      </c>
      <c r="AU112" s="205" t="s">
        <v>87</v>
      </c>
      <c r="AV112" s="14" t="s">
        <v>141</v>
      </c>
      <c r="AW112" s="14" t="s">
        <v>37</v>
      </c>
      <c r="AX112" s="14" t="s">
        <v>85</v>
      </c>
      <c r="AY112" s="205" t="s">
        <v>134</v>
      </c>
    </row>
    <row r="113" s="1" customFormat="1" ht="36" customHeight="1">
      <c r="B113" s="172"/>
      <c r="C113" s="173" t="s">
        <v>163</v>
      </c>
      <c r="D113" s="173" t="s">
        <v>136</v>
      </c>
      <c r="E113" s="174" t="s">
        <v>463</v>
      </c>
      <c r="F113" s="175" t="s">
        <v>464</v>
      </c>
      <c r="G113" s="176" t="s">
        <v>265</v>
      </c>
      <c r="H113" s="177">
        <v>67.5</v>
      </c>
      <c r="I113" s="178"/>
      <c r="J113" s="179">
        <f>ROUND(I113*H113,2)</f>
        <v>0</v>
      </c>
      <c r="K113" s="175" t="s">
        <v>140</v>
      </c>
      <c r="L113" s="38"/>
      <c r="M113" s="180" t="s">
        <v>3</v>
      </c>
      <c r="N113" s="181" t="s">
        <v>48</v>
      </c>
      <c r="O113" s="71"/>
      <c r="P113" s="182">
        <f>O113*H113</f>
        <v>0</v>
      </c>
      <c r="Q113" s="182">
        <v>0</v>
      </c>
      <c r="R113" s="182">
        <f>Q113*H113</f>
        <v>0</v>
      </c>
      <c r="S113" s="182">
        <v>0</v>
      </c>
      <c r="T113" s="183">
        <f>S113*H113</f>
        <v>0</v>
      </c>
      <c r="AR113" s="184" t="s">
        <v>141</v>
      </c>
      <c r="AT113" s="184" t="s">
        <v>136</v>
      </c>
      <c r="AU113" s="184" t="s">
        <v>87</v>
      </c>
      <c r="AY113" s="19" t="s">
        <v>134</v>
      </c>
      <c r="BE113" s="185">
        <f>IF(N113="základní",J113,0)</f>
        <v>0</v>
      </c>
      <c r="BF113" s="185">
        <f>IF(N113="snížená",J113,0)</f>
        <v>0</v>
      </c>
      <c r="BG113" s="185">
        <f>IF(N113="zákl. přenesená",J113,0)</f>
        <v>0</v>
      </c>
      <c r="BH113" s="185">
        <f>IF(N113="sníž. přenesená",J113,0)</f>
        <v>0</v>
      </c>
      <c r="BI113" s="185">
        <f>IF(N113="nulová",J113,0)</f>
        <v>0</v>
      </c>
      <c r="BJ113" s="19" t="s">
        <v>85</v>
      </c>
      <c r="BK113" s="185">
        <f>ROUND(I113*H113,2)</f>
        <v>0</v>
      </c>
      <c r="BL113" s="19" t="s">
        <v>141</v>
      </c>
      <c r="BM113" s="184" t="s">
        <v>465</v>
      </c>
    </row>
    <row r="114" s="1" customFormat="1">
      <c r="B114" s="38"/>
      <c r="D114" s="186" t="s">
        <v>143</v>
      </c>
      <c r="F114" s="187" t="s">
        <v>466</v>
      </c>
      <c r="I114" s="115"/>
      <c r="L114" s="38"/>
      <c r="M114" s="188"/>
      <c r="N114" s="71"/>
      <c r="O114" s="71"/>
      <c r="P114" s="71"/>
      <c r="Q114" s="71"/>
      <c r="R114" s="71"/>
      <c r="S114" s="71"/>
      <c r="T114" s="72"/>
      <c r="AT114" s="19" t="s">
        <v>143</v>
      </c>
      <c r="AU114" s="19" t="s">
        <v>87</v>
      </c>
    </row>
    <row r="115" s="12" customFormat="1">
      <c r="B115" s="189"/>
      <c r="D115" s="186" t="s">
        <v>145</v>
      </c>
      <c r="E115" s="190" t="s">
        <v>3</v>
      </c>
      <c r="F115" s="191" t="s">
        <v>457</v>
      </c>
      <c r="H115" s="190" t="s">
        <v>3</v>
      </c>
      <c r="I115" s="192"/>
      <c r="L115" s="189"/>
      <c r="M115" s="193"/>
      <c r="N115" s="194"/>
      <c r="O115" s="194"/>
      <c r="P115" s="194"/>
      <c r="Q115" s="194"/>
      <c r="R115" s="194"/>
      <c r="S115" s="194"/>
      <c r="T115" s="195"/>
      <c r="AT115" s="190" t="s">
        <v>145</v>
      </c>
      <c r="AU115" s="190" t="s">
        <v>87</v>
      </c>
      <c r="AV115" s="12" t="s">
        <v>85</v>
      </c>
      <c r="AW115" s="12" t="s">
        <v>37</v>
      </c>
      <c r="AX115" s="12" t="s">
        <v>77</v>
      </c>
      <c r="AY115" s="190" t="s">
        <v>134</v>
      </c>
    </row>
    <row r="116" s="13" customFormat="1">
      <c r="B116" s="196"/>
      <c r="D116" s="186" t="s">
        <v>145</v>
      </c>
      <c r="E116" s="197" t="s">
        <v>3</v>
      </c>
      <c r="F116" s="198" t="s">
        <v>467</v>
      </c>
      <c r="H116" s="199">
        <v>37.5</v>
      </c>
      <c r="I116" s="200"/>
      <c r="L116" s="196"/>
      <c r="M116" s="201"/>
      <c r="N116" s="202"/>
      <c r="O116" s="202"/>
      <c r="P116" s="202"/>
      <c r="Q116" s="202"/>
      <c r="R116" s="202"/>
      <c r="S116" s="202"/>
      <c r="T116" s="203"/>
      <c r="AT116" s="197" t="s">
        <v>145</v>
      </c>
      <c r="AU116" s="197" t="s">
        <v>87</v>
      </c>
      <c r="AV116" s="13" t="s">
        <v>87</v>
      </c>
      <c r="AW116" s="13" t="s">
        <v>37</v>
      </c>
      <c r="AX116" s="13" t="s">
        <v>77</v>
      </c>
      <c r="AY116" s="197" t="s">
        <v>134</v>
      </c>
    </row>
    <row r="117" s="12" customFormat="1">
      <c r="B117" s="189"/>
      <c r="D117" s="186" t="s">
        <v>145</v>
      </c>
      <c r="E117" s="190" t="s">
        <v>3</v>
      </c>
      <c r="F117" s="191" t="s">
        <v>468</v>
      </c>
      <c r="H117" s="190" t="s">
        <v>3</v>
      </c>
      <c r="I117" s="192"/>
      <c r="L117" s="189"/>
      <c r="M117" s="193"/>
      <c r="N117" s="194"/>
      <c r="O117" s="194"/>
      <c r="P117" s="194"/>
      <c r="Q117" s="194"/>
      <c r="R117" s="194"/>
      <c r="S117" s="194"/>
      <c r="T117" s="195"/>
      <c r="AT117" s="190" t="s">
        <v>145</v>
      </c>
      <c r="AU117" s="190" t="s">
        <v>87</v>
      </c>
      <c r="AV117" s="12" t="s">
        <v>85</v>
      </c>
      <c r="AW117" s="12" t="s">
        <v>37</v>
      </c>
      <c r="AX117" s="12" t="s">
        <v>77</v>
      </c>
      <c r="AY117" s="190" t="s">
        <v>134</v>
      </c>
    </row>
    <row r="118" s="13" customFormat="1">
      <c r="B118" s="196"/>
      <c r="D118" s="186" t="s">
        <v>145</v>
      </c>
      <c r="E118" s="197" t="s">
        <v>3</v>
      </c>
      <c r="F118" s="198" t="s">
        <v>469</v>
      </c>
      <c r="H118" s="199">
        <v>30</v>
      </c>
      <c r="I118" s="200"/>
      <c r="L118" s="196"/>
      <c r="M118" s="201"/>
      <c r="N118" s="202"/>
      <c r="O118" s="202"/>
      <c r="P118" s="202"/>
      <c r="Q118" s="202"/>
      <c r="R118" s="202"/>
      <c r="S118" s="202"/>
      <c r="T118" s="203"/>
      <c r="AT118" s="197" t="s">
        <v>145</v>
      </c>
      <c r="AU118" s="197" t="s">
        <v>87</v>
      </c>
      <c r="AV118" s="13" t="s">
        <v>87</v>
      </c>
      <c r="AW118" s="13" t="s">
        <v>37</v>
      </c>
      <c r="AX118" s="13" t="s">
        <v>77</v>
      </c>
      <c r="AY118" s="197" t="s">
        <v>134</v>
      </c>
    </row>
    <row r="119" s="14" customFormat="1">
      <c r="B119" s="204"/>
      <c r="D119" s="186" t="s">
        <v>145</v>
      </c>
      <c r="E119" s="205" t="s">
        <v>3</v>
      </c>
      <c r="F119" s="206" t="s">
        <v>192</v>
      </c>
      <c r="H119" s="207">
        <v>67.5</v>
      </c>
      <c r="I119" s="208"/>
      <c r="L119" s="204"/>
      <c r="M119" s="209"/>
      <c r="N119" s="210"/>
      <c r="O119" s="210"/>
      <c r="P119" s="210"/>
      <c r="Q119" s="210"/>
      <c r="R119" s="210"/>
      <c r="S119" s="210"/>
      <c r="T119" s="211"/>
      <c r="AT119" s="205" t="s">
        <v>145</v>
      </c>
      <c r="AU119" s="205" t="s">
        <v>87</v>
      </c>
      <c r="AV119" s="14" t="s">
        <v>141</v>
      </c>
      <c r="AW119" s="14" t="s">
        <v>37</v>
      </c>
      <c r="AX119" s="14" t="s">
        <v>85</v>
      </c>
      <c r="AY119" s="205" t="s">
        <v>134</v>
      </c>
    </row>
    <row r="120" s="1" customFormat="1" ht="36" customHeight="1">
      <c r="B120" s="172"/>
      <c r="C120" s="173" t="s">
        <v>167</v>
      </c>
      <c r="D120" s="173" t="s">
        <v>136</v>
      </c>
      <c r="E120" s="174" t="s">
        <v>470</v>
      </c>
      <c r="F120" s="175" t="s">
        <v>471</v>
      </c>
      <c r="G120" s="176" t="s">
        <v>265</v>
      </c>
      <c r="H120" s="177">
        <v>399.33999999999998</v>
      </c>
      <c r="I120" s="178"/>
      <c r="J120" s="179">
        <f>ROUND(I120*H120,2)</f>
        <v>0</v>
      </c>
      <c r="K120" s="175" t="s">
        <v>140</v>
      </c>
      <c r="L120" s="38"/>
      <c r="M120" s="180" t="s">
        <v>3</v>
      </c>
      <c r="N120" s="181" t="s">
        <v>48</v>
      </c>
      <c r="O120" s="71"/>
      <c r="P120" s="182">
        <f>O120*H120</f>
        <v>0</v>
      </c>
      <c r="Q120" s="182">
        <v>0</v>
      </c>
      <c r="R120" s="182">
        <f>Q120*H120</f>
        <v>0</v>
      </c>
      <c r="S120" s="182">
        <v>0</v>
      </c>
      <c r="T120" s="183">
        <f>S120*H120</f>
        <v>0</v>
      </c>
      <c r="AR120" s="184" t="s">
        <v>141</v>
      </c>
      <c r="AT120" s="184" t="s">
        <v>136</v>
      </c>
      <c r="AU120" s="184" t="s">
        <v>87</v>
      </c>
      <c r="AY120" s="19" t="s">
        <v>134</v>
      </c>
      <c r="BE120" s="185">
        <f>IF(N120="základní",J120,0)</f>
        <v>0</v>
      </c>
      <c r="BF120" s="185">
        <f>IF(N120="snížená",J120,0)</f>
        <v>0</v>
      </c>
      <c r="BG120" s="185">
        <f>IF(N120="zákl. přenesená",J120,0)</f>
        <v>0</v>
      </c>
      <c r="BH120" s="185">
        <f>IF(N120="sníž. přenesená",J120,0)</f>
        <v>0</v>
      </c>
      <c r="BI120" s="185">
        <f>IF(N120="nulová",J120,0)</f>
        <v>0</v>
      </c>
      <c r="BJ120" s="19" t="s">
        <v>85</v>
      </c>
      <c r="BK120" s="185">
        <f>ROUND(I120*H120,2)</f>
        <v>0</v>
      </c>
      <c r="BL120" s="19" t="s">
        <v>141</v>
      </c>
      <c r="BM120" s="184" t="s">
        <v>472</v>
      </c>
    </row>
    <row r="121" s="1" customFormat="1">
      <c r="B121" s="38"/>
      <c r="D121" s="186" t="s">
        <v>143</v>
      </c>
      <c r="F121" s="187" t="s">
        <v>473</v>
      </c>
      <c r="I121" s="115"/>
      <c r="L121" s="38"/>
      <c r="M121" s="188"/>
      <c r="N121" s="71"/>
      <c r="O121" s="71"/>
      <c r="P121" s="71"/>
      <c r="Q121" s="71"/>
      <c r="R121" s="71"/>
      <c r="S121" s="71"/>
      <c r="T121" s="72"/>
      <c r="AT121" s="19" t="s">
        <v>143</v>
      </c>
      <c r="AU121" s="19" t="s">
        <v>87</v>
      </c>
    </row>
    <row r="122" s="12" customFormat="1">
      <c r="B122" s="189"/>
      <c r="D122" s="186" t="s">
        <v>145</v>
      </c>
      <c r="E122" s="190" t="s">
        <v>3</v>
      </c>
      <c r="F122" s="191" t="s">
        <v>468</v>
      </c>
      <c r="H122" s="190" t="s">
        <v>3</v>
      </c>
      <c r="I122" s="192"/>
      <c r="L122" s="189"/>
      <c r="M122" s="193"/>
      <c r="N122" s="194"/>
      <c r="O122" s="194"/>
      <c r="P122" s="194"/>
      <c r="Q122" s="194"/>
      <c r="R122" s="194"/>
      <c r="S122" s="194"/>
      <c r="T122" s="195"/>
      <c r="AT122" s="190" t="s">
        <v>145</v>
      </c>
      <c r="AU122" s="190" t="s">
        <v>87</v>
      </c>
      <c r="AV122" s="12" t="s">
        <v>85</v>
      </c>
      <c r="AW122" s="12" t="s">
        <v>37</v>
      </c>
      <c r="AX122" s="12" t="s">
        <v>77</v>
      </c>
      <c r="AY122" s="190" t="s">
        <v>134</v>
      </c>
    </row>
    <row r="123" s="13" customFormat="1">
      <c r="B123" s="196"/>
      <c r="D123" s="186" t="s">
        <v>145</v>
      </c>
      <c r="E123" s="197" t="s">
        <v>3</v>
      </c>
      <c r="F123" s="198" t="s">
        <v>474</v>
      </c>
      <c r="H123" s="199">
        <v>229.09999999999999</v>
      </c>
      <c r="I123" s="200"/>
      <c r="L123" s="196"/>
      <c r="M123" s="201"/>
      <c r="N123" s="202"/>
      <c r="O123" s="202"/>
      <c r="P123" s="202"/>
      <c r="Q123" s="202"/>
      <c r="R123" s="202"/>
      <c r="S123" s="202"/>
      <c r="T123" s="203"/>
      <c r="AT123" s="197" t="s">
        <v>145</v>
      </c>
      <c r="AU123" s="197" t="s">
        <v>87</v>
      </c>
      <c r="AV123" s="13" t="s">
        <v>87</v>
      </c>
      <c r="AW123" s="13" t="s">
        <v>37</v>
      </c>
      <c r="AX123" s="13" t="s">
        <v>77</v>
      </c>
      <c r="AY123" s="197" t="s">
        <v>134</v>
      </c>
    </row>
    <row r="124" s="13" customFormat="1">
      <c r="B124" s="196"/>
      <c r="D124" s="186" t="s">
        <v>145</v>
      </c>
      <c r="E124" s="197" t="s">
        <v>3</v>
      </c>
      <c r="F124" s="198" t="s">
        <v>475</v>
      </c>
      <c r="H124" s="199">
        <v>170.24000000000001</v>
      </c>
      <c r="I124" s="200"/>
      <c r="L124" s="196"/>
      <c r="M124" s="201"/>
      <c r="N124" s="202"/>
      <c r="O124" s="202"/>
      <c r="P124" s="202"/>
      <c r="Q124" s="202"/>
      <c r="R124" s="202"/>
      <c r="S124" s="202"/>
      <c r="T124" s="203"/>
      <c r="AT124" s="197" t="s">
        <v>145</v>
      </c>
      <c r="AU124" s="197" t="s">
        <v>87</v>
      </c>
      <c r="AV124" s="13" t="s">
        <v>87</v>
      </c>
      <c r="AW124" s="13" t="s">
        <v>37</v>
      </c>
      <c r="AX124" s="13" t="s">
        <v>77</v>
      </c>
      <c r="AY124" s="197" t="s">
        <v>134</v>
      </c>
    </row>
    <row r="125" s="14" customFormat="1">
      <c r="B125" s="204"/>
      <c r="D125" s="186" t="s">
        <v>145</v>
      </c>
      <c r="E125" s="205" t="s">
        <v>3</v>
      </c>
      <c r="F125" s="206" t="s">
        <v>192</v>
      </c>
      <c r="H125" s="207">
        <v>399.33999999999998</v>
      </c>
      <c r="I125" s="208"/>
      <c r="L125" s="204"/>
      <c r="M125" s="209"/>
      <c r="N125" s="210"/>
      <c r="O125" s="210"/>
      <c r="P125" s="210"/>
      <c r="Q125" s="210"/>
      <c r="R125" s="210"/>
      <c r="S125" s="210"/>
      <c r="T125" s="211"/>
      <c r="AT125" s="205" t="s">
        <v>145</v>
      </c>
      <c r="AU125" s="205" t="s">
        <v>87</v>
      </c>
      <c r="AV125" s="14" t="s">
        <v>141</v>
      </c>
      <c r="AW125" s="14" t="s">
        <v>37</v>
      </c>
      <c r="AX125" s="14" t="s">
        <v>85</v>
      </c>
      <c r="AY125" s="205" t="s">
        <v>134</v>
      </c>
    </row>
    <row r="126" s="1" customFormat="1" ht="36" customHeight="1">
      <c r="B126" s="172"/>
      <c r="C126" s="173" t="s">
        <v>172</v>
      </c>
      <c r="D126" s="173" t="s">
        <v>136</v>
      </c>
      <c r="E126" s="174" t="s">
        <v>476</v>
      </c>
      <c r="F126" s="175" t="s">
        <v>477</v>
      </c>
      <c r="G126" s="176" t="s">
        <v>265</v>
      </c>
      <c r="H126" s="177">
        <v>239.60400000000001</v>
      </c>
      <c r="I126" s="178"/>
      <c r="J126" s="179">
        <f>ROUND(I126*H126,2)</f>
        <v>0</v>
      </c>
      <c r="K126" s="175" t="s">
        <v>140</v>
      </c>
      <c r="L126" s="38"/>
      <c r="M126" s="180" t="s">
        <v>3</v>
      </c>
      <c r="N126" s="181" t="s">
        <v>48</v>
      </c>
      <c r="O126" s="71"/>
      <c r="P126" s="182">
        <f>O126*H126</f>
        <v>0</v>
      </c>
      <c r="Q126" s="182">
        <v>0</v>
      </c>
      <c r="R126" s="182">
        <f>Q126*H126</f>
        <v>0</v>
      </c>
      <c r="S126" s="182">
        <v>0</v>
      </c>
      <c r="T126" s="183">
        <f>S126*H126</f>
        <v>0</v>
      </c>
      <c r="AR126" s="184" t="s">
        <v>141</v>
      </c>
      <c r="AT126" s="184" t="s">
        <v>136</v>
      </c>
      <c r="AU126" s="184" t="s">
        <v>87</v>
      </c>
      <c r="AY126" s="19" t="s">
        <v>134</v>
      </c>
      <c r="BE126" s="185">
        <f>IF(N126="základní",J126,0)</f>
        <v>0</v>
      </c>
      <c r="BF126" s="185">
        <f>IF(N126="snížená",J126,0)</f>
        <v>0</v>
      </c>
      <c r="BG126" s="185">
        <f>IF(N126="zákl. přenesená",J126,0)</f>
        <v>0</v>
      </c>
      <c r="BH126" s="185">
        <f>IF(N126="sníž. přenesená",J126,0)</f>
        <v>0</v>
      </c>
      <c r="BI126" s="185">
        <f>IF(N126="nulová",J126,0)</f>
        <v>0</v>
      </c>
      <c r="BJ126" s="19" t="s">
        <v>85</v>
      </c>
      <c r="BK126" s="185">
        <f>ROUND(I126*H126,2)</f>
        <v>0</v>
      </c>
      <c r="BL126" s="19" t="s">
        <v>141</v>
      </c>
      <c r="BM126" s="184" t="s">
        <v>478</v>
      </c>
    </row>
    <row r="127" s="1" customFormat="1">
      <c r="B127" s="38"/>
      <c r="D127" s="186" t="s">
        <v>143</v>
      </c>
      <c r="F127" s="187" t="s">
        <v>473</v>
      </c>
      <c r="I127" s="115"/>
      <c r="L127" s="38"/>
      <c r="M127" s="188"/>
      <c r="N127" s="71"/>
      <c r="O127" s="71"/>
      <c r="P127" s="71"/>
      <c r="Q127" s="71"/>
      <c r="R127" s="71"/>
      <c r="S127" s="71"/>
      <c r="T127" s="72"/>
      <c r="AT127" s="19" t="s">
        <v>143</v>
      </c>
      <c r="AU127" s="19" t="s">
        <v>87</v>
      </c>
    </row>
    <row r="128" s="13" customFormat="1">
      <c r="B128" s="196"/>
      <c r="D128" s="186" t="s">
        <v>145</v>
      </c>
      <c r="E128" s="197" t="s">
        <v>3</v>
      </c>
      <c r="F128" s="198" t="s">
        <v>479</v>
      </c>
      <c r="H128" s="199">
        <v>239.60400000000001</v>
      </c>
      <c r="I128" s="200"/>
      <c r="L128" s="196"/>
      <c r="M128" s="201"/>
      <c r="N128" s="202"/>
      <c r="O128" s="202"/>
      <c r="P128" s="202"/>
      <c r="Q128" s="202"/>
      <c r="R128" s="202"/>
      <c r="S128" s="202"/>
      <c r="T128" s="203"/>
      <c r="AT128" s="197" t="s">
        <v>145</v>
      </c>
      <c r="AU128" s="197" t="s">
        <v>87</v>
      </c>
      <c r="AV128" s="13" t="s">
        <v>87</v>
      </c>
      <c r="AW128" s="13" t="s">
        <v>37</v>
      </c>
      <c r="AX128" s="13" t="s">
        <v>85</v>
      </c>
      <c r="AY128" s="197" t="s">
        <v>134</v>
      </c>
    </row>
    <row r="129" s="1" customFormat="1" ht="36" customHeight="1">
      <c r="B129" s="172"/>
      <c r="C129" s="173" t="s">
        <v>176</v>
      </c>
      <c r="D129" s="173" t="s">
        <v>136</v>
      </c>
      <c r="E129" s="174" t="s">
        <v>480</v>
      </c>
      <c r="F129" s="175" t="s">
        <v>481</v>
      </c>
      <c r="G129" s="176" t="s">
        <v>265</v>
      </c>
      <c r="H129" s="177">
        <v>16.087</v>
      </c>
      <c r="I129" s="178"/>
      <c r="J129" s="179">
        <f>ROUND(I129*H129,2)</f>
        <v>0</v>
      </c>
      <c r="K129" s="175" t="s">
        <v>140</v>
      </c>
      <c r="L129" s="38"/>
      <c r="M129" s="180" t="s">
        <v>3</v>
      </c>
      <c r="N129" s="181" t="s">
        <v>48</v>
      </c>
      <c r="O129" s="71"/>
      <c r="P129" s="182">
        <f>O129*H129</f>
        <v>0</v>
      </c>
      <c r="Q129" s="182">
        <v>0</v>
      </c>
      <c r="R129" s="182">
        <f>Q129*H129</f>
        <v>0</v>
      </c>
      <c r="S129" s="182">
        <v>0</v>
      </c>
      <c r="T129" s="183">
        <f>S129*H129</f>
        <v>0</v>
      </c>
      <c r="AR129" s="184" t="s">
        <v>141</v>
      </c>
      <c r="AT129" s="184" t="s">
        <v>136</v>
      </c>
      <c r="AU129" s="184" t="s">
        <v>87</v>
      </c>
      <c r="AY129" s="19" t="s">
        <v>134</v>
      </c>
      <c r="BE129" s="185">
        <f>IF(N129="základní",J129,0)</f>
        <v>0</v>
      </c>
      <c r="BF129" s="185">
        <f>IF(N129="snížená",J129,0)</f>
        <v>0</v>
      </c>
      <c r="BG129" s="185">
        <f>IF(N129="zákl. přenesená",J129,0)</f>
        <v>0</v>
      </c>
      <c r="BH129" s="185">
        <f>IF(N129="sníž. přenesená",J129,0)</f>
        <v>0</v>
      </c>
      <c r="BI129" s="185">
        <f>IF(N129="nulová",J129,0)</f>
        <v>0</v>
      </c>
      <c r="BJ129" s="19" t="s">
        <v>85</v>
      </c>
      <c r="BK129" s="185">
        <f>ROUND(I129*H129,2)</f>
        <v>0</v>
      </c>
      <c r="BL129" s="19" t="s">
        <v>141</v>
      </c>
      <c r="BM129" s="184" t="s">
        <v>482</v>
      </c>
    </row>
    <row r="130" s="1" customFormat="1">
      <c r="B130" s="38"/>
      <c r="D130" s="186" t="s">
        <v>143</v>
      </c>
      <c r="F130" s="187" t="s">
        <v>483</v>
      </c>
      <c r="I130" s="115"/>
      <c r="L130" s="38"/>
      <c r="M130" s="188"/>
      <c r="N130" s="71"/>
      <c r="O130" s="71"/>
      <c r="P130" s="71"/>
      <c r="Q130" s="71"/>
      <c r="R130" s="71"/>
      <c r="S130" s="71"/>
      <c r="T130" s="72"/>
      <c r="AT130" s="19" t="s">
        <v>143</v>
      </c>
      <c r="AU130" s="19" t="s">
        <v>87</v>
      </c>
    </row>
    <row r="131" s="12" customFormat="1">
      <c r="B131" s="189"/>
      <c r="D131" s="186" t="s">
        <v>145</v>
      </c>
      <c r="E131" s="190" t="s">
        <v>3</v>
      </c>
      <c r="F131" s="191" t="s">
        <v>484</v>
      </c>
      <c r="H131" s="190" t="s">
        <v>3</v>
      </c>
      <c r="I131" s="192"/>
      <c r="L131" s="189"/>
      <c r="M131" s="193"/>
      <c r="N131" s="194"/>
      <c r="O131" s="194"/>
      <c r="P131" s="194"/>
      <c r="Q131" s="194"/>
      <c r="R131" s="194"/>
      <c r="S131" s="194"/>
      <c r="T131" s="195"/>
      <c r="AT131" s="190" t="s">
        <v>145</v>
      </c>
      <c r="AU131" s="190" t="s">
        <v>87</v>
      </c>
      <c r="AV131" s="12" t="s">
        <v>85</v>
      </c>
      <c r="AW131" s="12" t="s">
        <v>37</v>
      </c>
      <c r="AX131" s="12" t="s">
        <v>77</v>
      </c>
      <c r="AY131" s="190" t="s">
        <v>134</v>
      </c>
    </row>
    <row r="132" s="13" customFormat="1">
      <c r="B132" s="196"/>
      <c r="D132" s="186" t="s">
        <v>145</v>
      </c>
      <c r="E132" s="197" t="s">
        <v>3</v>
      </c>
      <c r="F132" s="198" t="s">
        <v>485</v>
      </c>
      <c r="H132" s="199">
        <v>3.375</v>
      </c>
      <c r="I132" s="200"/>
      <c r="L132" s="196"/>
      <c r="M132" s="201"/>
      <c r="N132" s="202"/>
      <c r="O132" s="202"/>
      <c r="P132" s="202"/>
      <c r="Q132" s="202"/>
      <c r="R132" s="202"/>
      <c r="S132" s="202"/>
      <c r="T132" s="203"/>
      <c r="AT132" s="197" t="s">
        <v>145</v>
      </c>
      <c r="AU132" s="197" t="s">
        <v>87</v>
      </c>
      <c r="AV132" s="13" t="s">
        <v>87</v>
      </c>
      <c r="AW132" s="13" t="s">
        <v>37</v>
      </c>
      <c r="AX132" s="13" t="s">
        <v>77</v>
      </c>
      <c r="AY132" s="197" t="s">
        <v>134</v>
      </c>
    </row>
    <row r="133" s="13" customFormat="1">
      <c r="B133" s="196"/>
      <c r="D133" s="186" t="s">
        <v>145</v>
      </c>
      <c r="E133" s="197" t="s">
        <v>3</v>
      </c>
      <c r="F133" s="198" t="s">
        <v>486</v>
      </c>
      <c r="H133" s="199">
        <v>6.3559999999999999</v>
      </c>
      <c r="I133" s="200"/>
      <c r="L133" s="196"/>
      <c r="M133" s="201"/>
      <c r="N133" s="202"/>
      <c r="O133" s="202"/>
      <c r="P133" s="202"/>
      <c r="Q133" s="202"/>
      <c r="R133" s="202"/>
      <c r="S133" s="202"/>
      <c r="T133" s="203"/>
      <c r="AT133" s="197" t="s">
        <v>145</v>
      </c>
      <c r="AU133" s="197" t="s">
        <v>87</v>
      </c>
      <c r="AV133" s="13" t="s">
        <v>87</v>
      </c>
      <c r="AW133" s="13" t="s">
        <v>37</v>
      </c>
      <c r="AX133" s="13" t="s">
        <v>77</v>
      </c>
      <c r="AY133" s="197" t="s">
        <v>134</v>
      </c>
    </row>
    <row r="134" s="13" customFormat="1">
      <c r="B134" s="196"/>
      <c r="D134" s="186" t="s">
        <v>145</v>
      </c>
      <c r="E134" s="197" t="s">
        <v>3</v>
      </c>
      <c r="F134" s="198" t="s">
        <v>487</v>
      </c>
      <c r="H134" s="199">
        <v>6.3559999999999999</v>
      </c>
      <c r="I134" s="200"/>
      <c r="L134" s="196"/>
      <c r="M134" s="201"/>
      <c r="N134" s="202"/>
      <c r="O134" s="202"/>
      <c r="P134" s="202"/>
      <c r="Q134" s="202"/>
      <c r="R134" s="202"/>
      <c r="S134" s="202"/>
      <c r="T134" s="203"/>
      <c r="AT134" s="197" t="s">
        <v>145</v>
      </c>
      <c r="AU134" s="197" t="s">
        <v>87</v>
      </c>
      <c r="AV134" s="13" t="s">
        <v>87</v>
      </c>
      <c r="AW134" s="13" t="s">
        <v>37</v>
      </c>
      <c r="AX134" s="13" t="s">
        <v>77</v>
      </c>
      <c r="AY134" s="197" t="s">
        <v>134</v>
      </c>
    </row>
    <row r="135" s="14" customFormat="1">
      <c r="B135" s="204"/>
      <c r="D135" s="186" t="s">
        <v>145</v>
      </c>
      <c r="E135" s="205" t="s">
        <v>3</v>
      </c>
      <c r="F135" s="206" t="s">
        <v>192</v>
      </c>
      <c r="H135" s="207">
        <v>16.087</v>
      </c>
      <c r="I135" s="208"/>
      <c r="L135" s="204"/>
      <c r="M135" s="209"/>
      <c r="N135" s="210"/>
      <c r="O135" s="210"/>
      <c r="P135" s="210"/>
      <c r="Q135" s="210"/>
      <c r="R135" s="210"/>
      <c r="S135" s="210"/>
      <c r="T135" s="211"/>
      <c r="AT135" s="205" t="s">
        <v>145</v>
      </c>
      <c r="AU135" s="205" t="s">
        <v>87</v>
      </c>
      <c r="AV135" s="14" t="s">
        <v>141</v>
      </c>
      <c r="AW135" s="14" t="s">
        <v>37</v>
      </c>
      <c r="AX135" s="14" t="s">
        <v>85</v>
      </c>
      <c r="AY135" s="205" t="s">
        <v>134</v>
      </c>
    </row>
    <row r="136" s="1" customFormat="1" ht="48" customHeight="1">
      <c r="B136" s="172"/>
      <c r="C136" s="173" t="s">
        <v>180</v>
      </c>
      <c r="D136" s="173" t="s">
        <v>136</v>
      </c>
      <c r="E136" s="174" t="s">
        <v>488</v>
      </c>
      <c r="F136" s="175" t="s">
        <v>489</v>
      </c>
      <c r="G136" s="176" t="s">
        <v>265</v>
      </c>
      <c r="H136" s="177">
        <v>16.087</v>
      </c>
      <c r="I136" s="178"/>
      <c r="J136" s="179">
        <f>ROUND(I136*H136,2)</f>
        <v>0</v>
      </c>
      <c r="K136" s="175" t="s">
        <v>140</v>
      </c>
      <c r="L136" s="38"/>
      <c r="M136" s="180" t="s">
        <v>3</v>
      </c>
      <c r="N136" s="181" t="s">
        <v>48</v>
      </c>
      <c r="O136" s="71"/>
      <c r="P136" s="182">
        <f>O136*H136</f>
        <v>0</v>
      </c>
      <c r="Q136" s="182">
        <v>0</v>
      </c>
      <c r="R136" s="182">
        <f>Q136*H136</f>
        <v>0</v>
      </c>
      <c r="S136" s="182">
        <v>0</v>
      </c>
      <c r="T136" s="183">
        <f>S136*H136</f>
        <v>0</v>
      </c>
      <c r="AR136" s="184" t="s">
        <v>141</v>
      </c>
      <c r="AT136" s="184" t="s">
        <v>136</v>
      </c>
      <c r="AU136" s="184" t="s">
        <v>87</v>
      </c>
      <c r="AY136" s="19" t="s">
        <v>134</v>
      </c>
      <c r="BE136" s="185">
        <f>IF(N136="základní",J136,0)</f>
        <v>0</v>
      </c>
      <c r="BF136" s="185">
        <f>IF(N136="snížená",J136,0)</f>
        <v>0</v>
      </c>
      <c r="BG136" s="185">
        <f>IF(N136="zákl. přenesená",J136,0)</f>
        <v>0</v>
      </c>
      <c r="BH136" s="185">
        <f>IF(N136="sníž. přenesená",J136,0)</f>
        <v>0</v>
      </c>
      <c r="BI136" s="185">
        <f>IF(N136="nulová",J136,0)</f>
        <v>0</v>
      </c>
      <c r="BJ136" s="19" t="s">
        <v>85</v>
      </c>
      <c r="BK136" s="185">
        <f>ROUND(I136*H136,2)</f>
        <v>0</v>
      </c>
      <c r="BL136" s="19" t="s">
        <v>141</v>
      </c>
      <c r="BM136" s="184" t="s">
        <v>490</v>
      </c>
    </row>
    <row r="137" s="1" customFormat="1">
      <c r="B137" s="38"/>
      <c r="D137" s="186" t="s">
        <v>143</v>
      </c>
      <c r="F137" s="187" t="s">
        <v>483</v>
      </c>
      <c r="I137" s="115"/>
      <c r="L137" s="38"/>
      <c r="M137" s="188"/>
      <c r="N137" s="71"/>
      <c r="O137" s="71"/>
      <c r="P137" s="71"/>
      <c r="Q137" s="71"/>
      <c r="R137" s="71"/>
      <c r="S137" s="71"/>
      <c r="T137" s="72"/>
      <c r="AT137" s="19" t="s">
        <v>143</v>
      </c>
      <c r="AU137" s="19" t="s">
        <v>87</v>
      </c>
    </row>
    <row r="138" s="13" customFormat="1">
      <c r="B138" s="196"/>
      <c r="D138" s="186" t="s">
        <v>145</v>
      </c>
      <c r="E138" s="197" t="s">
        <v>3</v>
      </c>
      <c r="F138" s="198" t="s">
        <v>491</v>
      </c>
      <c r="H138" s="199">
        <v>16.087</v>
      </c>
      <c r="I138" s="200"/>
      <c r="L138" s="196"/>
      <c r="M138" s="201"/>
      <c r="N138" s="202"/>
      <c r="O138" s="202"/>
      <c r="P138" s="202"/>
      <c r="Q138" s="202"/>
      <c r="R138" s="202"/>
      <c r="S138" s="202"/>
      <c r="T138" s="203"/>
      <c r="AT138" s="197" t="s">
        <v>145</v>
      </c>
      <c r="AU138" s="197" t="s">
        <v>87</v>
      </c>
      <c r="AV138" s="13" t="s">
        <v>87</v>
      </c>
      <c r="AW138" s="13" t="s">
        <v>37</v>
      </c>
      <c r="AX138" s="13" t="s">
        <v>85</v>
      </c>
      <c r="AY138" s="197" t="s">
        <v>134</v>
      </c>
    </row>
    <row r="139" s="1" customFormat="1" ht="36" customHeight="1">
      <c r="B139" s="172"/>
      <c r="C139" s="173" t="s">
        <v>184</v>
      </c>
      <c r="D139" s="173" t="s">
        <v>136</v>
      </c>
      <c r="E139" s="174" t="s">
        <v>492</v>
      </c>
      <c r="F139" s="175" t="s">
        <v>493</v>
      </c>
      <c r="G139" s="176" t="s">
        <v>265</v>
      </c>
      <c r="H139" s="177">
        <v>2.355</v>
      </c>
      <c r="I139" s="178"/>
      <c r="J139" s="179">
        <f>ROUND(I139*H139,2)</f>
        <v>0</v>
      </c>
      <c r="K139" s="175" t="s">
        <v>140</v>
      </c>
      <c r="L139" s="38"/>
      <c r="M139" s="180" t="s">
        <v>3</v>
      </c>
      <c r="N139" s="181" t="s">
        <v>48</v>
      </c>
      <c r="O139" s="71"/>
      <c r="P139" s="182">
        <f>O139*H139</f>
        <v>0</v>
      </c>
      <c r="Q139" s="182">
        <v>0</v>
      </c>
      <c r="R139" s="182">
        <f>Q139*H139</f>
        <v>0</v>
      </c>
      <c r="S139" s="182">
        <v>0</v>
      </c>
      <c r="T139" s="183">
        <f>S139*H139</f>
        <v>0</v>
      </c>
      <c r="AR139" s="184" t="s">
        <v>141</v>
      </c>
      <c r="AT139" s="184" t="s">
        <v>136</v>
      </c>
      <c r="AU139" s="184" t="s">
        <v>87</v>
      </c>
      <c r="AY139" s="19" t="s">
        <v>134</v>
      </c>
      <c r="BE139" s="185">
        <f>IF(N139="základní",J139,0)</f>
        <v>0</v>
      </c>
      <c r="BF139" s="185">
        <f>IF(N139="snížená",J139,0)</f>
        <v>0</v>
      </c>
      <c r="BG139" s="185">
        <f>IF(N139="zákl. přenesená",J139,0)</f>
        <v>0</v>
      </c>
      <c r="BH139" s="185">
        <f>IF(N139="sníž. přenesená",J139,0)</f>
        <v>0</v>
      </c>
      <c r="BI139" s="185">
        <f>IF(N139="nulová",J139,0)</f>
        <v>0</v>
      </c>
      <c r="BJ139" s="19" t="s">
        <v>85</v>
      </c>
      <c r="BK139" s="185">
        <f>ROUND(I139*H139,2)</f>
        <v>0</v>
      </c>
      <c r="BL139" s="19" t="s">
        <v>141</v>
      </c>
      <c r="BM139" s="184" t="s">
        <v>494</v>
      </c>
    </row>
    <row r="140" s="1" customFormat="1">
      <c r="B140" s="38"/>
      <c r="D140" s="186" t="s">
        <v>143</v>
      </c>
      <c r="F140" s="187" t="s">
        <v>495</v>
      </c>
      <c r="I140" s="115"/>
      <c r="L140" s="38"/>
      <c r="M140" s="188"/>
      <c r="N140" s="71"/>
      <c r="O140" s="71"/>
      <c r="P140" s="71"/>
      <c r="Q140" s="71"/>
      <c r="R140" s="71"/>
      <c r="S140" s="71"/>
      <c r="T140" s="72"/>
      <c r="AT140" s="19" t="s">
        <v>143</v>
      </c>
      <c r="AU140" s="19" t="s">
        <v>87</v>
      </c>
    </row>
    <row r="141" s="12" customFormat="1">
      <c r="B141" s="189"/>
      <c r="D141" s="186" t="s">
        <v>145</v>
      </c>
      <c r="E141" s="190" t="s">
        <v>3</v>
      </c>
      <c r="F141" s="191" t="s">
        <v>468</v>
      </c>
      <c r="H141" s="190" t="s">
        <v>3</v>
      </c>
      <c r="I141" s="192"/>
      <c r="L141" s="189"/>
      <c r="M141" s="193"/>
      <c r="N141" s="194"/>
      <c r="O141" s="194"/>
      <c r="P141" s="194"/>
      <c r="Q141" s="194"/>
      <c r="R141" s="194"/>
      <c r="S141" s="194"/>
      <c r="T141" s="195"/>
      <c r="AT141" s="190" t="s">
        <v>145</v>
      </c>
      <c r="AU141" s="190" t="s">
        <v>87</v>
      </c>
      <c r="AV141" s="12" t="s">
        <v>85</v>
      </c>
      <c r="AW141" s="12" t="s">
        <v>37</v>
      </c>
      <c r="AX141" s="12" t="s">
        <v>77</v>
      </c>
      <c r="AY141" s="190" t="s">
        <v>134</v>
      </c>
    </row>
    <row r="142" s="13" customFormat="1">
      <c r="B142" s="196"/>
      <c r="D142" s="186" t="s">
        <v>145</v>
      </c>
      <c r="E142" s="197" t="s">
        <v>3</v>
      </c>
      <c r="F142" s="198" t="s">
        <v>496</v>
      </c>
      <c r="H142" s="199">
        <v>2.355</v>
      </c>
      <c r="I142" s="200"/>
      <c r="L142" s="196"/>
      <c r="M142" s="201"/>
      <c r="N142" s="202"/>
      <c r="O142" s="202"/>
      <c r="P142" s="202"/>
      <c r="Q142" s="202"/>
      <c r="R142" s="202"/>
      <c r="S142" s="202"/>
      <c r="T142" s="203"/>
      <c r="AT142" s="197" t="s">
        <v>145</v>
      </c>
      <c r="AU142" s="197" t="s">
        <v>87</v>
      </c>
      <c r="AV142" s="13" t="s">
        <v>87</v>
      </c>
      <c r="AW142" s="13" t="s">
        <v>37</v>
      </c>
      <c r="AX142" s="13" t="s">
        <v>85</v>
      </c>
      <c r="AY142" s="197" t="s">
        <v>134</v>
      </c>
    </row>
    <row r="143" s="1" customFormat="1" ht="48" customHeight="1">
      <c r="B143" s="172"/>
      <c r="C143" s="173" t="s">
        <v>193</v>
      </c>
      <c r="D143" s="173" t="s">
        <v>136</v>
      </c>
      <c r="E143" s="174" t="s">
        <v>497</v>
      </c>
      <c r="F143" s="175" t="s">
        <v>498</v>
      </c>
      <c r="G143" s="176" t="s">
        <v>304</v>
      </c>
      <c r="H143" s="177">
        <v>48</v>
      </c>
      <c r="I143" s="178"/>
      <c r="J143" s="179">
        <f>ROUND(I143*H143,2)</f>
        <v>0</v>
      </c>
      <c r="K143" s="175" t="s">
        <v>140</v>
      </c>
      <c r="L143" s="38"/>
      <c r="M143" s="180" t="s">
        <v>3</v>
      </c>
      <c r="N143" s="181" t="s">
        <v>48</v>
      </c>
      <c r="O143" s="71"/>
      <c r="P143" s="182">
        <f>O143*H143</f>
        <v>0</v>
      </c>
      <c r="Q143" s="182">
        <v>0.00133</v>
      </c>
      <c r="R143" s="182">
        <f>Q143*H143</f>
        <v>0.063840000000000008</v>
      </c>
      <c r="S143" s="182">
        <v>0</v>
      </c>
      <c r="T143" s="183">
        <f>S143*H143</f>
        <v>0</v>
      </c>
      <c r="AR143" s="184" t="s">
        <v>141</v>
      </c>
      <c r="AT143" s="184" t="s">
        <v>136</v>
      </c>
      <c r="AU143" s="184" t="s">
        <v>87</v>
      </c>
      <c r="AY143" s="19" t="s">
        <v>134</v>
      </c>
      <c r="BE143" s="185">
        <f>IF(N143="základní",J143,0)</f>
        <v>0</v>
      </c>
      <c r="BF143" s="185">
        <f>IF(N143="snížená",J143,0)</f>
        <v>0</v>
      </c>
      <c r="BG143" s="185">
        <f>IF(N143="zákl. přenesená",J143,0)</f>
        <v>0</v>
      </c>
      <c r="BH143" s="185">
        <f>IF(N143="sníž. přenesená",J143,0)</f>
        <v>0</v>
      </c>
      <c r="BI143" s="185">
        <f>IF(N143="nulová",J143,0)</f>
        <v>0</v>
      </c>
      <c r="BJ143" s="19" t="s">
        <v>85</v>
      </c>
      <c r="BK143" s="185">
        <f>ROUND(I143*H143,2)</f>
        <v>0</v>
      </c>
      <c r="BL143" s="19" t="s">
        <v>141</v>
      </c>
      <c r="BM143" s="184" t="s">
        <v>499</v>
      </c>
    </row>
    <row r="144" s="1" customFormat="1">
      <c r="B144" s="38"/>
      <c r="D144" s="186" t="s">
        <v>143</v>
      </c>
      <c r="F144" s="187" t="s">
        <v>500</v>
      </c>
      <c r="I144" s="115"/>
      <c r="L144" s="38"/>
      <c r="M144" s="188"/>
      <c r="N144" s="71"/>
      <c r="O144" s="71"/>
      <c r="P144" s="71"/>
      <c r="Q144" s="71"/>
      <c r="R144" s="71"/>
      <c r="S144" s="71"/>
      <c r="T144" s="72"/>
      <c r="AT144" s="19" t="s">
        <v>143</v>
      </c>
      <c r="AU144" s="19" t="s">
        <v>87</v>
      </c>
    </row>
    <row r="145" s="13" customFormat="1">
      <c r="B145" s="196"/>
      <c r="D145" s="186" t="s">
        <v>145</v>
      </c>
      <c r="E145" s="197" t="s">
        <v>3</v>
      </c>
      <c r="F145" s="198" t="s">
        <v>501</v>
      </c>
      <c r="H145" s="199">
        <v>48</v>
      </c>
      <c r="I145" s="200"/>
      <c r="L145" s="196"/>
      <c r="M145" s="201"/>
      <c r="N145" s="202"/>
      <c r="O145" s="202"/>
      <c r="P145" s="202"/>
      <c r="Q145" s="202"/>
      <c r="R145" s="202"/>
      <c r="S145" s="202"/>
      <c r="T145" s="203"/>
      <c r="AT145" s="197" t="s">
        <v>145</v>
      </c>
      <c r="AU145" s="197" t="s">
        <v>87</v>
      </c>
      <c r="AV145" s="13" t="s">
        <v>87</v>
      </c>
      <c r="AW145" s="13" t="s">
        <v>37</v>
      </c>
      <c r="AX145" s="13" t="s">
        <v>85</v>
      </c>
      <c r="AY145" s="197" t="s">
        <v>134</v>
      </c>
    </row>
    <row r="146" s="1" customFormat="1" ht="16.5" customHeight="1">
      <c r="B146" s="172"/>
      <c r="C146" s="215" t="s">
        <v>199</v>
      </c>
      <c r="D146" s="215" t="s">
        <v>502</v>
      </c>
      <c r="E146" s="216" t="s">
        <v>503</v>
      </c>
      <c r="F146" s="217" t="s">
        <v>504</v>
      </c>
      <c r="G146" s="218" t="s">
        <v>295</v>
      </c>
      <c r="H146" s="219">
        <v>2.0449999999999999</v>
      </c>
      <c r="I146" s="220"/>
      <c r="J146" s="221">
        <f>ROUND(I146*H146,2)</f>
        <v>0</v>
      </c>
      <c r="K146" s="217" t="s">
        <v>140</v>
      </c>
      <c r="L146" s="222"/>
      <c r="M146" s="223" t="s">
        <v>3</v>
      </c>
      <c r="N146" s="224" t="s">
        <v>48</v>
      </c>
      <c r="O146" s="71"/>
      <c r="P146" s="182">
        <f>O146*H146</f>
        <v>0</v>
      </c>
      <c r="Q146" s="182">
        <v>1</v>
      </c>
      <c r="R146" s="182">
        <f>Q146*H146</f>
        <v>2.0449999999999999</v>
      </c>
      <c r="S146" s="182">
        <v>0</v>
      </c>
      <c r="T146" s="183">
        <f>S146*H146</f>
        <v>0</v>
      </c>
      <c r="AR146" s="184" t="s">
        <v>176</v>
      </c>
      <c r="AT146" s="184" t="s">
        <v>502</v>
      </c>
      <c r="AU146" s="184" t="s">
        <v>87</v>
      </c>
      <c r="AY146" s="19" t="s">
        <v>134</v>
      </c>
      <c r="BE146" s="185">
        <f>IF(N146="základní",J146,0)</f>
        <v>0</v>
      </c>
      <c r="BF146" s="185">
        <f>IF(N146="snížená",J146,0)</f>
        <v>0</v>
      </c>
      <c r="BG146" s="185">
        <f>IF(N146="zákl. přenesená",J146,0)</f>
        <v>0</v>
      </c>
      <c r="BH146" s="185">
        <f>IF(N146="sníž. přenesená",J146,0)</f>
        <v>0</v>
      </c>
      <c r="BI146" s="185">
        <f>IF(N146="nulová",J146,0)</f>
        <v>0</v>
      </c>
      <c r="BJ146" s="19" t="s">
        <v>85</v>
      </c>
      <c r="BK146" s="185">
        <f>ROUND(I146*H146,2)</f>
        <v>0</v>
      </c>
      <c r="BL146" s="19" t="s">
        <v>141</v>
      </c>
      <c r="BM146" s="184" t="s">
        <v>505</v>
      </c>
    </row>
    <row r="147" s="13" customFormat="1">
      <c r="B147" s="196"/>
      <c r="D147" s="186" t="s">
        <v>145</v>
      </c>
      <c r="E147" s="197" t="s">
        <v>3</v>
      </c>
      <c r="F147" s="198" t="s">
        <v>506</v>
      </c>
      <c r="H147" s="199">
        <v>2.0449999999999999</v>
      </c>
      <c r="I147" s="200"/>
      <c r="L147" s="196"/>
      <c r="M147" s="201"/>
      <c r="N147" s="202"/>
      <c r="O147" s="202"/>
      <c r="P147" s="202"/>
      <c r="Q147" s="202"/>
      <c r="R147" s="202"/>
      <c r="S147" s="202"/>
      <c r="T147" s="203"/>
      <c r="AT147" s="197" t="s">
        <v>145</v>
      </c>
      <c r="AU147" s="197" t="s">
        <v>87</v>
      </c>
      <c r="AV147" s="13" t="s">
        <v>87</v>
      </c>
      <c r="AW147" s="13" t="s">
        <v>37</v>
      </c>
      <c r="AX147" s="13" t="s">
        <v>85</v>
      </c>
      <c r="AY147" s="197" t="s">
        <v>134</v>
      </c>
    </row>
    <row r="148" s="1" customFormat="1" ht="16.5" customHeight="1">
      <c r="B148" s="172"/>
      <c r="C148" s="173" t="s">
        <v>204</v>
      </c>
      <c r="D148" s="173" t="s">
        <v>136</v>
      </c>
      <c r="E148" s="174" t="s">
        <v>507</v>
      </c>
      <c r="F148" s="175" t="s">
        <v>508</v>
      </c>
      <c r="G148" s="176" t="s">
        <v>304</v>
      </c>
      <c r="H148" s="177">
        <v>18</v>
      </c>
      <c r="I148" s="178"/>
      <c r="J148" s="179">
        <f>ROUND(I148*H148,2)</f>
        <v>0</v>
      </c>
      <c r="K148" s="175" t="s">
        <v>140</v>
      </c>
      <c r="L148" s="38"/>
      <c r="M148" s="180" t="s">
        <v>3</v>
      </c>
      <c r="N148" s="181" t="s">
        <v>48</v>
      </c>
      <c r="O148" s="71"/>
      <c r="P148" s="182">
        <f>O148*H148</f>
        <v>0</v>
      </c>
      <c r="Q148" s="182">
        <v>0</v>
      </c>
      <c r="R148" s="182">
        <f>Q148*H148</f>
        <v>0</v>
      </c>
      <c r="S148" s="182">
        <v>0</v>
      </c>
      <c r="T148" s="183">
        <f>S148*H148</f>
        <v>0</v>
      </c>
      <c r="AR148" s="184" t="s">
        <v>141</v>
      </c>
      <c r="AT148" s="184" t="s">
        <v>136</v>
      </c>
      <c r="AU148" s="184" t="s">
        <v>87</v>
      </c>
      <c r="AY148" s="19" t="s">
        <v>134</v>
      </c>
      <c r="BE148" s="185">
        <f>IF(N148="základní",J148,0)</f>
        <v>0</v>
      </c>
      <c r="BF148" s="185">
        <f>IF(N148="snížená",J148,0)</f>
        <v>0</v>
      </c>
      <c r="BG148" s="185">
        <f>IF(N148="zákl. přenesená",J148,0)</f>
        <v>0</v>
      </c>
      <c r="BH148" s="185">
        <f>IF(N148="sníž. přenesená",J148,0)</f>
        <v>0</v>
      </c>
      <c r="BI148" s="185">
        <f>IF(N148="nulová",J148,0)</f>
        <v>0</v>
      </c>
      <c r="BJ148" s="19" t="s">
        <v>85</v>
      </c>
      <c r="BK148" s="185">
        <f>ROUND(I148*H148,2)</f>
        <v>0</v>
      </c>
      <c r="BL148" s="19" t="s">
        <v>141</v>
      </c>
      <c r="BM148" s="184" t="s">
        <v>509</v>
      </c>
    </row>
    <row r="149" s="13" customFormat="1">
      <c r="B149" s="196"/>
      <c r="D149" s="186" t="s">
        <v>145</v>
      </c>
      <c r="E149" s="197" t="s">
        <v>3</v>
      </c>
      <c r="F149" s="198" t="s">
        <v>510</v>
      </c>
      <c r="H149" s="199">
        <v>18</v>
      </c>
      <c r="I149" s="200"/>
      <c r="L149" s="196"/>
      <c r="M149" s="201"/>
      <c r="N149" s="202"/>
      <c r="O149" s="202"/>
      <c r="P149" s="202"/>
      <c r="Q149" s="202"/>
      <c r="R149" s="202"/>
      <c r="S149" s="202"/>
      <c r="T149" s="203"/>
      <c r="AT149" s="197" t="s">
        <v>145</v>
      </c>
      <c r="AU149" s="197" t="s">
        <v>87</v>
      </c>
      <c r="AV149" s="13" t="s">
        <v>87</v>
      </c>
      <c r="AW149" s="13" t="s">
        <v>37</v>
      </c>
      <c r="AX149" s="13" t="s">
        <v>85</v>
      </c>
      <c r="AY149" s="197" t="s">
        <v>134</v>
      </c>
    </row>
    <row r="150" s="1" customFormat="1" ht="24" customHeight="1">
      <c r="B150" s="172"/>
      <c r="C150" s="173" t="s">
        <v>209</v>
      </c>
      <c r="D150" s="173" t="s">
        <v>136</v>
      </c>
      <c r="E150" s="174" t="s">
        <v>511</v>
      </c>
      <c r="F150" s="175" t="s">
        <v>512</v>
      </c>
      <c r="G150" s="176" t="s">
        <v>139</v>
      </c>
      <c r="H150" s="177">
        <v>14</v>
      </c>
      <c r="I150" s="178"/>
      <c r="J150" s="179">
        <f>ROUND(I150*H150,2)</f>
        <v>0</v>
      </c>
      <c r="K150" s="175" t="s">
        <v>140</v>
      </c>
      <c r="L150" s="38"/>
      <c r="M150" s="180" t="s">
        <v>3</v>
      </c>
      <c r="N150" s="181" t="s">
        <v>48</v>
      </c>
      <c r="O150" s="71"/>
      <c r="P150" s="182">
        <f>O150*H150</f>
        <v>0</v>
      </c>
      <c r="Q150" s="182">
        <v>0.0264</v>
      </c>
      <c r="R150" s="182">
        <f>Q150*H150</f>
        <v>0.36959999999999998</v>
      </c>
      <c r="S150" s="182">
        <v>0</v>
      </c>
      <c r="T150" s="183">
        <f>S150*H150</f>
        <v>0</v>
      </c>
      <c r="AR150" s="184" t="s">
        <v>141</v>
      </c>
      <c r="AT150" s="184" t="s">
        <v>136</v>
      </c>
      <c r="AU150" s="184" t="s">
        <v>87</v>
      </c>
      <c r="AY150" s="19" t="s">
        <v>134</v>
      </c>
      <c r="BE150" s="185">
        <f>IF(N150="základní",J150,0)</f>
        <v>0</v>
      </c>
      <c r="BF150" s="185">
        <f>IF(N150="snížená",J150,0)</f>
        <v>0</v>
      </c>
      <c r="BG150" s="185">
        <f>IF(N150="zákl. přenesená",J150,0)</f>
        <v>0</v>
      </c>
      <c r="BH150" s="185">
        <f>IF(N150="sníž. přenesená",J150,0)</f>
        <v>0</v>
      </c>
      <c r="BI150" s="185">
        <f>IF(N150="nulová",J150,0)</f>
        <v>0</v>
      </c>
      <c r="BJ150" s="19" t="s">
        <v>85</v>
      </c>
      <c r="BK150" s="185">
        <f>ROUND(I150*H150,2)</f>
        <v>0</v>
      </c>
      <c r="BL150" s="19" t="s">
        <v>141</v>
      </c>
      <c r="BM150" s="184" t="s">
        <v>513</v>
      </c>
    </row>
    <row r="151" s="1" customFormat="1">
      <c r="B151" s="38"/>
      <c r="D151" s="186" t="s">
        <v>143</v>
      </c>
      <c r="F151" s="187" t="s">
        <v>514</v>
      </c>
      <c r="I151" s="115"/>
      <c r="L151" s="38"/>
      <c r="M151" s="188"/>
      <c r="N151" s="71"/>
      <c r="O151" s="71"/>
      <c r="P151" s="71"/>
      <c r="Q151" s="71"/>
      <c r="R151" s="71"/>
      <c r="S151" s="71"/>
      <c r="T151" s="72"/>
      <c r="AT151" s="19" t="s">
        <v>143</v>
      </c>
      <c r="AU151" s="19" t="s">
        <v>87</v>
      </c>
    </row>
    <row r="152" s="13" customFormat="1">
      <c r="B152" s="196"/>
      <c r="D152" s="186" t="s">
        <v>145</v>
      </c>
      <c r="E152" s="197" t="s">
        <v>3</v>
      </c>
      <c r="F152" s="198" t="s">
        <v>515</v>
      </c>
      <c r="H152" s="199">
        <v>14</v>
      </c>
      <c r="I152" s="200"/>
      <c r="L152" s="196"/>
      <c r="M152" s="201"/>
      <c r="N152" s="202"/>
      <c r="O152" s="202"/>
      <c r="P152" s="202"/>
      <c r="Q152" s="202"/>
      <c r="R152" s="202"/>
      <c r="S152" s="202"/>
      <c r="T152" s="203"/>
      <c r="AT152" s="197" t="s">
        <v>145</v>
      </c>
      <c r="AU152" s="197" t="s">
        <v>87</v>
      </c>
      <c r="AV152" s="13" t="s">
        <v>87</v>
      </c>
      <c r="AW152" s="13" t="s">
        <v>37</v>
      </c>
      <c r="AX152" s="13" t="s">
        <v>85</v>
      </c>
      <c r="AY152" s="197" t="s">
        <v>134</v>
      </c>
    </row>
    <row r="153" s="1" customFormat="1" ht="36" customHeight="1">
      <c r="B153" s="172"/>
      <c r="C153" s="173" t="s">
        <v>9</v>
      </c>
      <c r="D153" s="173" t="s">
        <v>136</v>
      </c>
      <c r="E153" s="174" t="s">
        <v>516</v>
      </c>
      <c r="F153" s="175" t="s">
        <v>517</v>
      </c>
      <c r="G153" s="176" t="s">
        <v>265</v>
      </c>
      <c r="H153" s="177">
        <v>18</v>
      </c>
      <c r="I153" s="178"/>
      <c r="J153" s="179">
        <f>ROUND(I153*H153,2)</f>
        <v>0</v>
      </c>
      <c r="K153" s="175" t="s">
        <v>140</v>
      </c>
      <c r="L153" s="38"/>
      <c r="M153" s="180" t="s">
        <v>3</v>
      </c>
      <c r="N153" s="181" t="s">
        <v>48</v>
      </c>
      <c r="O153" s="71"/>
      <c r="P153" s="182">
        <f>O153*H153</f>
        <v>0</v>
      </c>
      <c r="Q153" s="182">
        <v>0</v>
      </c>
      <c r="R153" s="182">
        <f>Q153*H153</f>
        <v>0</v>
      </c>
      <c r="S153" s="182">
        <v>0</v>
      </c>
      <c r="T153" s="183">
        <f>S153*H153</f>
        <v>0</v>
      </c>
      <c r="AR153" s="184" t="s">
        <v>141</v>
      </c>
      <c r="AT153" s="184" t="s">
        <v>136</v>
      </c>
      <c r="AU153" s="184" t="s">
        <v>87</v>
      </c>
      <c r="AY153" s="19" t="s">
        <v>134</v>
      </c>
      <c r="BE153" s="185">
        <f>IF(N153="základní",J153,0)</f>
        <v>0</v>
      </c>
      <c r="BF153" s="185">
        <f>IF(N153="snížená",J153,0)</f>
        <v>0</v>
      </c>
      <c r="BG153" s="185">
        <f>IF(N153="zákl. přenesená",J153,0)</f>
        <v>0</v>
      </c>
      <c r="BH153" s="185">
        <f>IF(N153="sníž. přenesená",J153,0)</f>
        <v>0</v>
      </c>
      <c r="BI153" s="185">
        <f>IF(N153="nulová",J153,0)</f>
        <v>0</v>
      </c>
      <c r="BJ153" s="19" t="s">
        <v>85</v>
      </c>
      <c r="BK153" s="185">
        <f>ROUND(I153*H153,2)</f>
        <v>0</v>
      </c>
      <c r="BL153" s="19" t="s">
        <v>141</v>
      </c>
      <c r="BM153" s="184" t="s">
        <v>518</v>
      </c>
    </row>
    <row r="154" s="1" customFormat="1">
      <c r="B154" s="38"/>
      <c r="D154" s="186" t="s">
        <v>143</v>
      </c>
      <c r="F154" s="187" t="s">
        <v>519</v>
      </c>
      <c r="I154" s="115"/>
      <c r="L154" s="38"/>
      <c r="M154" s="188"/>
      <c r="N154" s="71"/>
      <c r="O154" s="71"/>
      <c r="P154" s="71"/>
      <c r="Q154" s="71"/>
      <c r="R154" s="71"/>
      <c r="S154" s="71"/>
      <c r="T154" s="72"/>
      <c r="AT154" s="19" t="s">
        <v>143</v>
      </c>
      <c r="AU154" s="19" t="s">
        <v>87</v>
      </c>
    </row>
    <row r="155" s="12" customFormat="1">
      <c r="B155" s="189"/>
      <c r="D155" s="186" t="s">
        <v>145</v>
      </c>
      <c r="E155" s="190" t="s">
        <v>3</v>
      </c>
      <c r="F155" s="191" t="s">
        <v>468</v>
      </c>
      <c r="H155" s="190" t="s">
        <v>3</v>
      </c>
      <c r="I155" s="192"/>
      <c r="L155" s="189"/>
      <c r="M155" s="193"/>
      <c r="N155" s="194"/>
      <c r="O155" s="194"/>
      <c r="P155" s="194"/>
      <c r="Q155" s="194"/>
      <c r="R155" s="194"/>
      <c r="S155" s="194"/>
      <c r="T155" s="195"/>
      <c r="AT155" s="190" t="s">
        <v>145</v>
      </c>
      <c r="AU155" s="190" t="s">
        <v>87</v>
      </c>
      <c r="AV155" s="12" t="s">
        <v>85</v>
      </c>
      <c r="AW155" s="12" t="s">
        <v>37</v>
      </c>
      <c r="AX155" s="12" t="s">
        <v>77</v>
      </c>
      <c r="AY155" s="190" t="s">
        <v>134</v>
      </c>
    </row>
    <row r="156" s="13" customFormat="1">
      <c r="B156" s="196"/>
      <c r="D156" s="186" t="s">
        <v>145</v>
      </c>
      <c r="E156" s="197" t="s">
        <v>3</v>
      </c>
      <c r="F156" s="198" t="s">
        <v>520</v>
      </c>
      <c r="H156" s="199">
        <v>18</v>
      </c>
      <c r="I156" s="200"/>
      <c r="L156" s="196"/>
      <c r="M156" s="201"/>
      <c r="N156" s="202"/>
      <c r="O156" s="202"/>
      <c r="P156" s="202"/>
      <c r="Q156" s="202"/>
      <c r="R156" s="202"/>
      <c r="S156" s="202"/>
      <c r="T156" s="203"/>
      <c r="AT156" s="197" t="s">
        <v>145</v>
      </c>
      <c r="AU156" s="197" t="s">
        <v>87</v>
      </c>
      <c r="AV156" s="13" t="s">
        <v>87</v>
      </c>
      <c r="AW156" s="13" t="s">
        <v>37</v>
      </c>
      <c r="AX156" s="13" t="s">
        <v>85</v>
      </c>
      <c r="AY156" s="197" t="s">
        <v>134</v>
      </c>
    </row>
    <row r="157" s="1" customFormat="1" ht="16.5" customHeight="1">
      <c r="B157" s="172"/>
      <c r="C157" s="215" t="s">
        <v>217</v>
      </c>
      <c r="D157" s="215" t="s">
        <v>502</v>
      </c>
      <c r="E157" s="216" t="s">
        <v>521</v>
      </c>
      <c r="F157" s="217" t="s">
        <v>522</v>
      </c>
      <c r="G157" s="218" t="s">
        <v>295</v>
      </c>
      <c r="H157" s="219">
        <v>36</v>
      </c>
      <c r="I157" s="220"/>
      <c r="J157" s="221">
        <f>ROUND(I157*H157,2)</f>
        <v>0</v>
      </c>
      <c r="K157" s="217" t="s">
        <v>140</v>
      </c>
      <c r="L157" s="222"/>
      <c r="M157" s="223" t="s">
        <v>3</v>
      </c>
      <c r="N157" s="224" t="s">
        <v>48</v>
      </c>
      <c r="O157" s="71"/>
      <c r="P157" s="182">
        <f>O157*H157</f>
        <v>0</v>
      </c>
      <c r="Q157" s="182">
        <v>1</v>
      </c>
      <c r="R157" s="182">
        <f>Q157*H157</f>
        <v>36</v>
      </c>
      <c r="S157" s="182">
        <v>0</v>
      </c>
      <c r="T157" s="183">
        <f>S157*H157</f>
        <v>0</v>
      </c>
      <c r="AR157" s="184" t="s">
        <v>176</v>
      </c>
      <c r="AT157" s="184" t="s">
        <v>502</v>
      </c>
      <c r="AU157" s="184" t="s">
        <v>87</v>
      </c>
      <c r="AY157" s="19" t="s">
        <v>134</v>
      </c>
      <c r="BE157" s="185">
        <f>IF(N157="základní",J157,0)</f>
        <v>0</v>
      </c>
      <c r="BF157" s="185">
        <f>IF(N157="snížená",J157,0)</f>
        <v>0</v>
      </c>
      <c r="BG157" s="185">
        <f>IF(N157="zákl. přenesená",J157,0)</f>
        <v>0</v>
      </c>
      <c r="BH157" s="185">
        <f>IF(N157="sníž. přenesená",J157,0)</f>
        <v>0</v>
      </c>
      <c r="BI157" s="185">
        <f>IF(N157="nulová",J157,0)</f>
        <v>0</v>
      </c>
      <c r="BJ157" s="19" t="s">
        <v>85</v>
      </c>
      <c r="BK157" s="185">
        <f>ROUND(I157*H157,2)</f>
        <v>0</v>
      </c>
      <c r="BL157" s="19" t="s">
        <v>141</v>
      </c>
      <c r="BM157" s="184" t="s">
        <v>523</v>
      </c>
    </row>
    <row r="158" s="13" customFormat="1">
      <c r="B158" s="196"/>
      <c r="D158" s="186" t="s">
        <v>145</v>
      </c>
      <c r="E158" s="197" t="s">
        <v>3</v>
      </c>
      <c r="F158" s="198" t="s">
        <v>524</v>
      </c>
      <c r="H158" s="199">
        <v>36</v>
      </c>
      <c r="I158" s="200"/>
      <c r="L158" s="196"/>
      <c r="M158" s="201"/>
      <c r="N158" s="202"/>
      <c r="O158" s="202"/>
      <c r="P158" s="202"/>
      <c r="Q158" s="202"/>
      <c r="R158" s="202"/>
      <c r="S158" s="202"/>
      <c r="T158" s="203"/>
      <c r="AT158" s="197" t="s">
        <v>145</v>
      </c>
      <c r="AU158" s="197" t="s">
        <v>87</v>
      </c>
      <c r="AV158" s="13" t="s">
        <v>87</v>
      </c>
      <c r="AW158" s="13" t="s">
        <v>37</v>
      </c>
      <c r="AX158" s="13" t="s">
        <v>85</v>
      </c>
      <c r="AY158" s="197" t="s">
        <v>134</v>
      </c>
    </row>
    <row r="159" s="1" customFormat="1" ht="36" customHeight="1">
      <c r="B159" s="172"/>
      <c r="C159" s="173" t="s">
        <v>221</v>
      </c>
      <c r="D159" s="173" t="s">
        <v>136</v>
      </c>
      <c r="E159" s="174" t="s">
        <v>525</v>
      </c>
      <c r="F159" s="175" t="s">
        <v>526</v>
      </c>
      <c r="G159" s="176" t="s">
        <v>265</v>
      </c>
      <c r="H159" s="177">
        <v>18</v>
      </c>
      <c r="I159" s="178"/>
      <c r="J159" s="179">
        <f>ROUND(I159*H159,2)</f>
        <v>0</v>
      </c>
      <c r="K159" s="175" t="s">
        <v>140</v>
      </c>
      <c r="L159" s="38"/>
      <c r="M159" s="180" t="s">
        <v>3</v>
      </c>
      <c r="N159" s="181" t="s">
        <v>48</v>
      </c>
      <c r="O159" s="71"/>
      <c r="P159" s="182">
        <f>O159*H159</f>
        <v>0</v>
      </c>
      <c r="Q159" s="182">
        <v>0</v>
      </c>
      <c r="R159" s="182">
        <f>Q159*H159</f>
        <v>0</v>
      </c>
      <c r="S159" s="182">
        <v>0</v>
      </c>
      <c r="T159" s="183">
        <f>S159*H159</f>
        <v>0</v>
      </c>
      <c r="AR159" s="184" t="s">
        <v>141</v>
      </c>
      <c r="AT159" s="184" t="s">
        <v>136</v>
      </c>
      <c r="AU159" s="184" t="s">
        <v>87</v>
      </c>
      <c r="AY159" s="19" t="s">
        <v>134</v>
      </c>
      <c r="BE159" s="185">
        <f>IF(N159="základní",J159,0)</f>
        <v>0</v>
      </c>
      <c r="BF159" s="185">
        <f>IF(N159="snížená",J159,0)</f>
        <v>0</v>
      </c>
      <c r="BG159" s="185">
        <f>IF(N159="zákl. přenesená",J159,0)</f>
        <v>0</v>
      </c>
      <c r="BH159" s="185">
        <f>IF(N159="sníž. přenesená",J159,0)</f>
        <v>0</v>
      </c>
      <c r="BI159" s="185">
        <f>IF(N159="nulová",J159,0)</f>
        <v>0</v>
      </c>
      <c r="BJ159" s="19" t="s">
        <v>85</v>
      </c>
      <c r="BK159" s="185">
        <f>ROUND(I159*H159,2)</f>
        <v>0</v>
      </c>
      <c r="BL159" s="19" t="s">
        <v>141</v>
      </c>
      <c r="BM159" s="184" t="s">
        <v>527</v>
      </c>
    </row>
    <row r="160" s="1" customFormat="1">
      <c r="B160" s="38"/>
      <c r="D160" s="186" t="s">
        <v>143</v>
      </c>
      <c r="F160" s="187" t="s">
        <v>519</v>
      </c>
      <c r="I160" s="115"/>
      <c r="L160" s="38"/>
      <c r="M160" s="188"/>
      <c r="N160" s="71"/>
      <c r="O160" s="71"/>
      <c r="P160" s="71"/>
      <c r="Q160" s="71"/>
      <c r="R160" s="71"/>
      <c r="S160" s="71"/>
      <c r="T160" s="72"/>
      <c r="AT160" s="19" t="s">
        <v>143</v>
      </c>
      <c r="AU160" s="19" t="s">
        <v>87</v>
      </c>
    </row>
    <row r="161" s="1" customFormat="1" ht="48" customHeight="1">
      <c r="B161" s="172"/>
      <c r="C161" s="173" t="s">
        <v>225</v>
      </c>
      <c r="D161" s="173" t="s">
        <v>136</v>
      </c>
      <c r="E161" s="174" t="s">
        <v>528</v>
      </c>
      <c r="F161" s="175" t="s">
        <v>529</v>
      </c>
      <c r="G161" s="176" t="s">
        <v>265</v>
      </c>
      <c r="H161" s="177">
        <v>79.980999999999995</v>
      </c>
      <c r="I161" s="178"/>
      <c r="J161" s="179">
        <f>ROUND(I161*H161,2)</f>
        <v>0</v>
      </c>
      <c r="K161" s="175" t="s">
        <v>140</v>
      </c>
      <c r="L161" s="38"/>
      <c r="M161" s="180" t="s">
        <v>3</v>
      </c>
      <c r="N161" s="181" t="s">
        <v>48</v>
      </c>
      <c r="O161" s="71"/>
      <c r="P161" s="182">
        <f>O161*H161</f>
        <v>0</v>
      </c>
      <c r="Q161" s="182">
        <v>0</v>
      </c>
      <c r="R161" s="182">
        <f>Q161*H161</f>
        <v>0</v>
      </c>
      <c r="S161" s="182">
        <v>0</v>
      </c>
      <c r="T161" s="183">
        <f>S161*H161</f>
        <v>0</v>
      </c>
      <c r="AR161" s="184" t="s">
        <v>141</v>
      </c>
      <c r="AT161" s="184" t="s">
        <v>136</v>
      </c>
      <c r="AU161" s="184" t="s">
        <v>87</v>
      </c>
      <c r="AY161" s="19" t="s">
        <v>134</v>
      </c>
      <c r="BE161" s="185">
        <f>IF(N161="základní",J161,0)</f>
        <v>0</v>
      </c>
      <c r="BF161" s="185">
        <f>IF(N161="snížená",J161,0)</f>
        <v>0</v>
      </c>
      <c r="BG161" s="185">
        <f>IF(N161="zákl. přenesená",J161,0)</f>
        <v>0</v>
      </c>
      <c r="BH161" s="185">
        <f>IF(N161="sníž. přenesená",J161,0)</f>
        <v>0</v>
      </c>
      <c r="BI161" s="185">
        <f>IF(N161="nulová",J161,0)</f>
        <v>0</v>
      </c>
      <c r="BJ161" s="19" t="s">
        <v>85</v>
      </c>
      <c r="BK161" s="185">
        <f>ROUND(I161*H161,2)</f>
        <v>0</v>
      </c>
      <c r="BL161" s="19" t="s">
        <v>141</v>
      </c>
      <c r="BM161" s="184" t="s">
        <v>530</v>
      </c>
    </row>
    <row r="162" s="1" customFormat="1">
      <c r="B162" s="38"/>
      <c r="D162" s="186" t="s">
        <v>143</v>
      </c>
      <c r="F162" s="187" t="s">
        <v>531</v>
      </c>
      <c r="I162" s="115"/>
      <c r="L162" s="38"/>
      <c r="M162" s="188"/>
      <c r="N162" s="71"/>
      <c r="O162" s="71"/>
      <c r="P162" s="71"/>
      <c r="Q162" s="71"/>
      <c r="R162" s="71"/>
      <c r="S162" s="71"/>
      <c r="T162" s="72"/>
      <c r="AT162" s="19" t="s">
        <v>143</v>
      </c>
      <c r="AU162" s="19" t="s">
        <v>87</v>
      </c>
    </row>
    <row r="163" s="12" customFormat="1">
      <c r="B163" s="189"/>
      <c r="D163" s="186" t="s">
        <v>145</v>
      </c>
      <c r="E163" s="190" t="s">
        <v>3</v>
      </c>
      <c r="F163" s="191" t="s">
        <v>532</v>
      </c>
      <c r="H163" s="190" t="s">
        <v>3</v>
      </c>
      <c r="I163" s="192"/>
      <c r="L163" s="189"/>
      <c r="M163" s="193"/>
      <c r="N163" s="194"/>
      <c r="O163" s="194"/>
      <c r="P163" s="194"/>
      <c r="Q163" s="194"/>
      <c r="R163" s="194"/>
      <c r="S163" s="194"/>
      <c r="T163" s="195"/>
      <c r="AT163" s="190" t="s">
        <v>145</v>
      </c>
      <c r="AU163" s="190" t="s">
        <v>87</v>
      </c>
      <c r="AV163" s="12" t="s">
        <v>85</v>
      </c>
      <c r="AW163" s="12" t="s">
        <v>37</v>
      </c>
      <c r="AX163" s="12" t="s">
        <v>77</v>
      </c>
      <c r="AY163" s="190" t="s">
        <v>134</v>
      </c>
    </row>
    <row r="164" s="13" customFormat="1">
      <c r="B164" s="196"/>
      <c r="D164" s="186" t="s">
        <v>145</v>
      </c>
      <c r="E164" s="197" t="s">
        <v>3</v>
      </c>
      <c r="F164" s="198" t="s">
        <v>533</v>
      </c>
      <c r="H164" s="199">
        <v>63.893999999999998</v>
      </c>
      <c r="I164" s="200"/>
      <c r="L164" s="196"/>
      <c r="M164" s="201"/>
      <c r="N164" s="202"/>
      <c r="O164" s="202"/>
      <c r="P164" s="202"/>
      <c r="Q164" s="202"/>
      <c r="R164" s="202"/>
      <c r="S164" s="202"/>
      <c r="T164" s="203"/>
      <c r="AT164" s="197" t="s">
        <v>145</v>
      </c>
      <c r="AU164" s="197" t="s">
        <v>87</v>
      </c>
      <c r="AV164" s="13" t="s">
        <v>87</v>
      </c>
      <c r="AW164" s="13" t="s">
        <v>37</v>
      </c>
      <c r="AX164" s="13" t="s">
        <v>77</v>
      </c>
      <c r="AY164" s="197" t="s">
        <v>134</v>
      </c>
    </row>
    <row r="165" s="12" customFormat="1">
      <c r="B165" s="189"/>
      <c r="D165" s="186" t="s">
        <v>145</v>
      </c>
      <c r="E165" s="190" t="s">
        <v>3</v>
      </c>
      <c r="F165" s="191" t="s">
        <v>534</v>
      </c>
      <c r="H165" s="190" t="s">
        <v>3</v>
      </c>
      <c r="I165" s="192"/>
      <c r="L165" s="189"/>
      <c r="M165" s="193"/>
      <c r="N165" s="194"/>
      <c r="O165" s="194"/>
      <c r="P165" s="194"/>
      <c r="Q165" s="194"/>
      <c r="R165" s="194"/>
      <c r="S165" s="194"/>
      <c r="T165" s="195"/>
      <c r="AT165" s="190" t="s">
        <v>145</v>
      </c>
      <c r="AU165" s="190" t="s">
        <v>87</v>
      </c>
      <c r="AV165" s="12" t="s">
        <v>85</v>
      </c>
      <c r="AW165" s="12" t="s">
        <v>37</v>
      </c>
      <c r="AX165" s="12" t="s">
        <v>77</v>
      </c>
      <c r="AY165" s="190" t="s">
        <v>134</v>
      </c>
    </row>
    <row r="166" s="13" customFormat="1">
      <c r="B166" s="196"/>
      <c r="D166" s="186" t="s">
        <v>145</v>
      </c>
      <c r="E166" s="197" t="s">
        <v>3</v>
      </c>
      <c r="F166" s="198" t="s">
        <v>535</v>
      </c>
      <c r="H166" s="199">
        <v>16.087</v>
      </c>
      <c r="I166" s="200"/>
      <c r="L166" s="196"/>
      <c r="M166" s="201"/>
      <c r="N166" s="202"/>
      <c r="O166" s="202"/>
      <c r="P166" s="202"/>
      <c r="Q166" s="202"/>
      <c r="R166" s="202"/>
      <c r="S166" s="202"/>
      <c r="T166" s="203"/>
      <c r="AT166" s="197" t="s">
        <v>145</v>
      </c>
      <c r="AU166" s="197" t="s">
        <v>87</v>
      </c>
      <c r="AV166" s="13" t="s">
        <v>87</v>
      </c>
      <c r="AW166" s="13" t="s">
        <v>37</v>
      </c>
      <c r="AX166" s="13" t="s">
        <v>77</v>
      </c>
      <c r="AY166" s="197" t="s">
        <v>134</v>
      </c>
    </row>
    <row r="167" s="14" customFormat="1">
      <c r="B167" s="204"/>
      <c r="D167" s="186" t="s">
        <v>145</v>
      </c>
      <c r="E167" s="205" t="s">
        <v>3</v>
      </c>
      <c r="F167" s="206" t="s">
        <v>192</v>
      </c>
      <c r="H167" s="207">
        <v>79.980999999999995</v>
      </c>
      <c r="I167" s="208"/>
      <c r="L167" s="204"/>
      <c r="M167" s="209"/>
      <c r="N167" s="210"/>
      <c r="O167" s="210"/>
      <c r="P167" s="210"/>
      <c r="Q167" s="210"/>
      <c r="R167" s="210"/>
      <c r="S167" s="210"/>
      <c r="T167" s="211"/>
      <c r="AT167" s="205" t="s">
        <v>145</v>
      </c>
      <c r="AU167" s="205" t="s">
        <v>87</v>
      </c>
      <c r="AV167" s="14" t="s">
        <v>141</v>
      </c>
      <c r="AW167" s="14" t="s">
        <v>37</v>
      </c>
      <c r="AX167" s="14" t="s">
        <v>85</v>
      </c>
      <c r="AY167" s="205" t="s">
        <v>134</v>
      </c>
    </row>
    <row r="168" s="1" customFormat="1" ht="48" customHeight="1">
      <c r="B168" s="172"/>
      <c r="C168" s="173" t="s">
        <v>229</v>
      </c>
      <c r="D168" s="173" t="s">
        <v>136</v>
      </c>
      <c r="E168" s="174" t="s">
        <v>536</v>
      </c>
      <c r="F168" s="175" t="s">
        <v>537</v>
      </c>
      <c r="G168" s="176" t="s">
        <v>265</v>
      </c>
      <c r="H168" s="177">
        <v>729.88</v>
      </c>
      <c r="I168" s="178"/>
      <c r="J168" s="179">
        <f>ROUND(I168*H168,2)</f>
        <v>0</v>
      </c>
      <c r="K168" s="175" t="s">
        <v>140</v>
      </c>
      <c r="L168" s="38"/>
      <c r="M168" s="180" t="s">
        <v>3</v>
      </c>
      <c r="N168" s="181" t="s">
        <v>48</v>
      </c>
      <c r="O168" s="71"/>
      <c r="P168" s="182">
        <f>O168*H168</f>
        <v>0</v>
      </c>
      <c r="Q168" s="182">
        <v>0</v>
      </c>
      <c r="R168" s="182">
        <f>Q168*H168</f>
        <v>0</v>
      </c>
      <c r="S168" s="182">
        <v>0</v>
      </c>
      <c r="T168" s="183">
        <f>S168*H168</f>
        <v>0</v>
      </c>
      <c r="AR168" s="184" t="s">
        <v>141</v>
      </c>
      <c r="AT168" s="184" t="s">
        <v>136</v>
      </c>
      <c r="AU168" s="184" t="s">
        <v>87</v>
      </c>
      <c r="AY168" s="19" t="s">
        <v>134</v>
      </c>
      <c r="BE168" s="185">
        <f>IF(N168="základní",J168,0)</f>
        <v>0</v>
      </c>
      <c r="BF168" s="185">
        <f>IF(N168="snížená",J168,0)</f>
        <v>0</v>
      </c>
      <c r="BG168" s="185">
        <f>IF(N168="zákl. přenesená",J168,0)</f>
        <v>0</v>
      </c>
      <c r="BH168" s="185">
        <f>IF(N168="sníž. přenesená",J168,0)</f>
        <v>0</v>
      </c>
      <c r="BI168" s="185">
        <f>IF(N168="nulová",J168,0)</f>
        <v>0</v>
      </c>
      <c r="BJ168" s="19" t="s">
        <v>85</v>
      </c>
      <c r="BK168" s="185">
        <f>ROUND(I168*H168,2)</f>
        <v>0</v>
      </c>
      <c r="BL168" s="19" t="s">
        <v>141</v>
      </c>
      <c r="BM168" s="184" t="s">
        <v>538</v>
      </c>
    </row>
    <row r="169" s="1" customFormat="1">
      <c r="B169" s="38"/>
      <c r="D169" s="186" t="s">
        <v>143</v>
      </c>
      <c r="F169" s="187" t="s">
        <v>539</v>
      </c>
      <c r="I169" s="115"/>
      <c r="L169" s="38"/>
      <c r="M169" s="188"/>
      <c r="N169" s="71"/>
      <c r="O169" s="71"/>
      <c r="P169" s="71"/>
      <c r="Q169" s="71"/>
      <c r="R169" s="71"/>
      <c r="S169" s="71"/>
      <c r="T169" s="72"/>
      <c r="AT169" s="19" t="s">
        <v>143</v>
      </c>
      <c r="AU169" s="19" t="s">
        <v>87</v>
      </c>
    </row>
    <row r="170" s="12" customFormat="1">
      <c r="B170" s="189"/>
      <c r="D170" s="186" t="s">
        <v>145</v>
      </c>
      <c r="E170" s="190" t="s">
        <v>3</v>
      </c>
      <c r="F170" s="191" t="s">
        <v>540</v>
      </c>
      <c r="H170" s="190" t="s">
        <v>3</v>
      </c>
      <c r="I170" s="192"/>
      <c r="L170" s="189"/>
      <c r="M170" s="193"/>
      <c r="N170" s="194"/>
      <c r="O170" s="194"/>
      <c r="P170" s="194"/>
      <c r="Q170" s="194"/>
      <c r="R170" s="194"/>
      <c r="S170" s="194"/>
      <c r="T170" s="195"/>
      <c r="AT170" s="190" t="s">
        <v>145</v>
      </c>
      <c r="AU170" s="190" t="s">
        <v>87</v>
      </c>
      <c r="AV170" s="12" t="s">
        <v>85</v>
      </c>
      <c r="AW170" s="12" t="s">
        <v>37</v>
      </c>
      <c r="AX170" s="12" t="s">
        <v>77</v>
      </c>
      <c r="AY170" s="190" t="s">
        <v>134</v>
      </c>
    </row>
    <row r="171" s="13" customFormat="1">
      <c r="B171" s="196"/>
      <c r="D171" s="186" t="s">
        <v>145</v>
      </c>
      <c r="E171" s="197" t="s">
        <v>3</v>
      </c>
      <c r="F171" s="198" t="s">
        <v>541</v>
      </c>
      <c r="H171" s="199">
        <v>364.94</v>
      </c>
      <c r="I171" s="200"/>
      <c r="L171" s="196"/>
      <c r="M171" s="201"/>
      <c r="N171" s="202"/>
      <c r="O171" s="202"/>
      <c r="P171" s="202"/>
      <c r="Q171" s="202"/>
      <c r="R171" s="202"/>
      <c r="S171" s="202"/>
      <c r="T171" s="203"/>
      <c r="AT171" s="197" t="s">
        <v>145</v>
      </c>
      <c r="AU171" s="197" t="s">
        <v>87</v>
      </c>
      <c r="AV171" s="13" t="s">
        <v>87</v>
      </c>
      <c r="AW171" s="13" t="s">
        <v>37</v>
      </c>
      <c r="AX171" s="13" t="s">
        <v>77</v>
      </c>
      <c r="AY171" s="197" t="s">
        <v>134</v>
      </c>
    </row>
    <row r="172" s="12" customFormat="1">
      <c r="B172" s="189"/>
      <c r="D172" s="186" t="s">
        <v>145</v>
      </c>
      <c r="E172" s="190" t="s">
        <v>3</v>
      </c>
      <c r="F172" s="191" t="s">
        <v>542</v>
      </c>
      <c r="H172" s="190" t="s">
        <v>3</v>
      </c>
      <c r="I172" s="192"/>
      <c r="L172" s="189"/>
      <c r="M172" s="193"/>
      <c r="N172" s="194"/>
      <c r="O172" s="194"/>
      <c r="P172" s="194"/>
      <c r="Q172" s="194"/>
      <c r="R172" s="194"/>
      <c r="S172" s="194"/>
      <c r="T172" s="195"/>
      <c r="AT172" s="190" t="s">
        <v>145</v>
      </c>
      <c r="AU172" s="190" t="s">
        <v>87</v>
      </c>
      <c r="AV172" s="12" t="s">
        <v>85</v>
      </c>
      <c r="AW172" s="12" t="s">
        <v>37</v>
      </c>
      <c r="AX172" s="12" t="s">
        <v>77</v>
      </c>
      <c r="AY172" s="190" t="s">
        <v>134</v>
      </c>
    </row>
    <row r="173" s="13" customFormat="1">
      <c r="B173" s="196"/>
      <c r="D173" s="186" t="s">
        <v>145</v>
      </c>
      <c r="E173" s="197" t="s">
        <v>3</v>
      </c>
      <c r="F173" s="198" t="s">
        <v>541</v>
      </c>
      <c r="H173" s="199">
        <v>364.94</v>
      </c>
      <c r="I173" s="200"/>
      <c r="L173" s="196"/>
      <c r="M173" s="201"/>
      <c r="N173" s="202"/>
      <c r="O173" s="202"/>
      <c r="P173" s="202"/>
      <c r="Q173" s="202"/>
      <c r="R173" s="202"/>
      <c r="S173" s="202"/>
      <c r="T173" s="203"/>
      <c r="AT173" s="197" t="s">
        <v>145</v>
      </c>
      <c r="AU173" s="197" t="s">
        <v>87</v>
      </c>
      <c r="AV173" s="13" t="s">
        <v>87</v>
      </c>
      <c r="AW173" s="13" t="s">
        <v>37</v>
      </c>
      <c r="AX173" s="13" t="s">
        <v>77</v>
      </c>
      <c r="AY173" s="197" t="s">
        <v>134</v>
      </c>
    </row>
    <row r="174" s="14" customFormat="1">
      <c r="B174" s="204"/>
      <c r="D174" s="186" t="s">
        <v>145</v>
      </c>
      <c r="E174" s="205" t="s">
        <v>3</v>
      </c>
      <c r="F174" s="206" t="s">
        <v>192</v>
      </c>
      <c r="H174" s="207">
        <v>729.88</v>
      </c>
      <c r="I174" s="208"/>
      <c r="L174" s="204"/>
      <c r="M174" s="209"/>
      <c r="N174" s="210"/>
      <c r="O174" s="210"/>
      <c r="P174" s="210"/>
      <c r="Q174" s="210"/>
      <c r="R174" s="210"/>
      <c r="S174" s="210"/>
      <c r="T174" s="211"/>
      <c r="AT174" s="205" t="s">
        <v>145</v>
      </c>
      <c r="AU174" s="205" t="s">
        <v>87</v>
      </c>
      <c r="AV174" s="14" t="s">
        <v>141</v>
      </c>
      <c r="AW174" s="14" t="s">
        <v>37</v>
      </c>
      <c r="AX174" s="14" t="s">
        <v>85</v>
      </c>
      <c r="AY174" s="205" t="s">
        <v>134</v>
      </c>
    </row>
    <row r="175" s="1" customFormat="1" ht="48" customHeight="1">
      <c r="B175" s="172"/>
      <c r="C175" s="173" t="s">
        <v>233</v>
      </c>
      <c r="D175" s="173" t="s">
        <v>136</v>
      </c>
      <c r="E175" s="174" t="s">
        <v>543</v>
      </c>
      <c r="F175" s="175" t="s">
        <v>544</v>
      </c>
      <c r="G175" s="176" t="s">
        <v>265</v>
      </c>
      <c r="H175" s="177">
        <v>175.797</v>
      </c>
      <c r="I175" s="178"/>
      <c r="J175" s="179">
        <f>ROUND(I175*H175,2)</f>
        <v>0</v>
      </c>
      <c r="K175" s="175" t="s">
        <v>140</v>
      </c>
      <c r="L175" s="38"/>
      <c r="M175" s="180" t="s">
        <v>3</v>
      </c>
      <c r="N175" s="181" t="s">
        <v>48</v>
      </c>
      <c r="O175" s="71"/>
      <c r="P175" s="182">
        <f>O175*H175</f>
        <v>0</v>
      </c>
      <c r="Q175" s="182">
        <v>0</v>
      </c>
      <c r="R175" s="182">
        <f>Q175*H175</f>
        <v>0</v>
      </c>
      <c r="S175" s="182">
        <v>0</v>
      </c>
      <c r="T175" s="183">
        <f>S175*H175</f>
        <v>0</v>
      </c>
      <c r="AR175" s="184" t="s">
        <v>141</v>
      </c>
      <c r="AT175" s="184" t="s">
        <v>136</v>
      </c>
      <c r="AU175" s="184" t="s">
        <v>87</v>
      </c>
      <c r="AY175" s="19" t="s">
        <v>134</v>
      </c>
      <c r="BE175" s="185">
        <f>IF(N175="základní",J175,0)</f>
        <v>0</v>
      </c>
      <c r="BF175" s="185">
        <f>IF(N175="snížená",J175,0)</f>
        <v>0</v>
      </c>
      <c r="BG175" s="185">
        <f>IF(N175="zákl. přenesená",J175,0)</f>
        <v>0</v>
      </c>
      <c r="BH175" s="185">
        <f>IF(N175="sníž. přenesená",J175,0)</f>
        <v>0</v>
      </c>
      <c r="BI175" s="185">
        <f>IF(N175="nulová",J175,0)</f>
        <v>0</v>
      </c>
      <c r="BJ175" s="19" t="s">
        <v>85</v>
      </c>
      <c r="BK175" s="185">
        <f>ROUND(I175*H175,2)</f>
        <v>0</v>
      </c>
      <c r="BL175" s="19" t="s">
        <v>141</v>
      </c>
      <c r="BM175" s="184" t="s">
        <v>545</v>
      </c>
    </row>
    <row r="176" s="1" customFormat="1">
      <c r="B176" s="38"/>
      <c r="D176" s="186" t="s">
        <v>143</v>
      </c>
      <c r="F176" s="187" t="s">
        <v>539</v>
      </c>
      <c r="I176" s="115"/>
      <c r="L176" s="38"/>
      <c r="M176" s="188"/>
      <c r="N176" s="71"/>
      <c r="O176" s="71"/>
      <c r="P176" s="71"/>
      <c r="Q176" s="71"/>
      <c r="R176" s="71"/>
      <c r="S176" s="71"/>
      <c r="T176" s="72"/>
      <c r="AT176" s="19" t="s">
        <v>143</v>
      </c>
      <c r="AU176" s="19" t="s">
        <v>87</v>
      </c>
    </row>
    <row r="177" s="12" customFormat="1">
      <c r="B177" s="189"/>
      <c r="D177" s="186" t="s">
        <v>145</v>
      </c>
      <c r="E177" s="190" t="s">
        <v>3</v>
      </c>
      <c r="F177" s="191" t="s">
        <v>325</v>
      </c>
      <c r="H177" s="190" t="s">
        <v>3</v>
      </c>
      <c r="I177" s="192"/>
      <c r="L177" s="189"/>
      <c r="M177" s="193"/>
      <c r="N177" s="194"/>
      <c r="O177" s="194"/>
      <c r="P177" s="194"/>
      <c r="Q177" s="194"/>
      <c r="R177" s="194"/>
      <c r="S177" s="194"/>
      <c r="T177" s="195"/>
      <c r="AT177" s="190" t="s">
        <v>145</v>
      </c>
      <c r="AU177" s="190" t="s">
        <v>87</v>
      </c>
      <c r="AV177" s="12" t="s">
        <v>85</v>
      </c>
      <c r="AW177" s="12" t="s">
        <v>37</v>
      </c>
      <c r="AX177" s="12" t="s">
        <v>77</v>
      </c>
      <c r="AY177" s="190" t="s">
        <v>134</v>
      </c>
    </row>
    <row r="178" s="13" customFormat="1">
      <c r="B178" s="196"/>
      <c r="D178" s="186" t="s">
        <v>145</v>
      </c>
      <c r="E178" s="197" t="s">
        <v>3</v>
      </c>
      <c r="F178" s="198" t="s">
        <v>546</v>
      </c>
      <c r="H178" s="199">
        <v>62.399999999999999</v>
      </c>
      <c r="I178" s="200"/>
      <c r="L178" s="196"/>
      <c r="M178" s="201"/>
      <c r="N178" s="202"/>
      <c r="O178" s="202"/>
      <c r="P178" s="202"/>
      <c r="Q178" s="202"/>
      <c r="R178" s="202"/>
      <c r="S178" s="202"/>
      <c r="T178" s="203"/>
      <c r="AT178" s="197" t="s">
        <v>145</v>
      </c>
      <c r="AU178" s="197" t="s">
        <v>87</v>
      </c>
      <c r="AV178" s="13" t="s">
        <v>87</v>
      </c>
      <c r="AW178" s="13" t="s">
        <v>37</v>
      </c>
      <c r="AX178" s="13" t="s">
        <v>77</v>
      </c>
      <c r="AY178" s="197" t="s">
        <v>134</v>
      </c>
    </row>
    <row r="179" s="13" customFormat="1">
      <c r="B179" s="196"/>
      <c r="D179" s="186" t="s">
        <v>145</v>
      </c>
      <c r="E179" s="197" t="s">
        <v>3</v>
      </c>
      <c r="F179" s="198" t="s">
        <v>547</v>
      </c>
      <c r="H179" s="199">
        <v>37.5</v>
      </c>
      <c r="I179" s="200"/>
      <c r="L179" s="196"/>
      <c r="M179" s="201"/>
      <c r="N179" s="202"/>
      <c r="O179" s="202"/>
      <c r="P179" s="202"/>
      <c r="Q179" s="202"/>
      <c r="R179" s="202"/>
      <c r="S179" s="202"/>
      <c r="T179" s="203"/>
      <c r="AT179" s="197" t="s">
        <v>145</v>
      </c>
      <c r="AU179" s="197" t="s">
        <v>87</v>
      </c>
      <c r="AV179" s="13" t="s">
        <v>87</v>
      </c>
      <c r="AW179" s="13" t="s">
        <v>37</v>
      </c>
      <c r="AX179" s="13" t="s">
        <v>77</v>
      </c>
      <c r="AY179" s="197" t="s">
        <v>134</v>
      </c>
    </row>
    <row r="180" s="13" customFormat="1">
      <c r="B180" s="196"/>
      <c r="D180" s="186" t="s">
        <v>145</v>
      </c>
      <c r="E180" s="197" t="s">
        <v>3</v>
      </c>
      <c r="F180" s="198" t="s">
        <v>548</v>
      </c>
      <c r="H180" s="199">
        <v>16.087</v>
      </c>
      <c r="I180" s="200"/>
      <c r="L180" s="196"/>
      <c r="M180" s="201"/>
      <c r="N180" s="202"/>
      <c r="O180" s="202"/>
      <c r="P180" s="202"/>
      <c r="Q180" s="202"/>
      <c r="R180" s="202"/>
      <c r="S180" s="202"/>
      <c r="T180" s="203"/>
      <c r="AT180" s="197" t="s">
        <v>145</v>
      </c>
      <c r="AU180" s="197" t="s">
        <v>87</v>
      </c>
      <c r="AV180" s="13" t="s">
        <v>87</v>
      </c>
      <c r="AW180" s="13" t="s">
        <v>37</v>
      </c>
      <c r="AX180" s="13" t="s">
        <v>77</v>
      </c>
      <c r="AY180" s="197" t="s">
        <v>134</v>
      </c>
    </row>
    <row r="181" s="13" customFormat="1">
      <c r="B181" s="196"/>
      <c r="D181" s="186" t="s">
        <v>145</v>
      </c>
      <c r="E181" s="197" t="s">
        <v>3</v>
      </c>
      <c r="F181" s="198" t="s">
        <v>549</v>
      </c>
      <c r="H181" s="199">
        <v>18</v>
      </c>
      <c r="I181" s="200"/>
      <c r="L181" s="196"/>
      <c r="M181" s="201"/>
      <c r="N181" s="202"/>
      <c r="O181" s="202"/>
      <c r="P181" s="202"/>
      <c r="Q181" s="202"/>
      <c r="R181" s="202"/>
      <c r="S181" s="202"/>
      <c r="T181" s="203"/>
      <c r="AT181" s="197" t="s">
        <v>145</v>
      </c>
      <c r="AU181" s="197" t="s">
        <v>87</v>
      </c>
      <c r="AV181" s="13" t="s">
        <v>87</v>
      </c>
      <c r="AW181" s="13" t="s">
        <v>37</v>
      </c>
      <c r="AX181" s="13" t="s">
        <v>77</v>
      </c>
      <c r="AY181" s="197" t="s">
        <v>134</v>
      </c>
    </row>
    <row r="182" s="13" customFormat="1">
      <c r="B182" s="196"/>
      <c r="D182" s="186" t="s">
        <v>145</v>
      </c>
      <c r="E182" s="197" t="s">
        <v>3</v>
      </c>
      <c r="F182" s="198" t="s">
        <v>550</v>
      </c>
      <c r="H182" s="199">
        <v>36</v>
      </c>
      <c r="I182" s="200"/>
      <c r="L182" s="196"/>
      <c r="M182" s="201"/>
      <c r="N182" s="202"/>
      <c r="O182" s="202"/>
      <c r="P182" s="202"/>
      <c r="Q182" s="202"/>
      <c r="R182" s="202"/>
      <c r="S182" s="202"/>
      <c r="T182" s="203"/>
      <c r="AT182" s="197" t="s">
        <v>145</v>
      </c>
      <c r="AU182" s="197" t="s">
        <v>87</v>
      </c>
      <c r="AV182" s="13" t="s">
        <v>87</v>
      </c>
      <c r="AW182" s="13" t="s">
        <v>37</v>
      </c>
      <c r="AX182" s="13" t="s">
        <v>77</v>
      </c>
      <c r="AY182" s="197" t="s">
        <v>134</v>
      </c>
    </row>
    <row r="183" s="13" customFormat="1">
      <c r="B183" s="196"/>
      <c r="D183" s="186" t="s">
        <v>145</v>
      </c>
      <c r="E183" s="197" t="s">
        <v>3</v>
      </c>
      <c r="F183" s="198" t="s">
        <v>551</v>
      </c>
      <c r="H183" s="199">
        <v>5.8099999999999996</v>
      </c>
      <c r="I183" s="200"/>
      <c r="L183" s="196"/>
      <c r="M183" s="201"/>
      <c r="N183" s="202"/>
      <c r="O183" s="202"/>
      <c r="P183" s="202"/>
      <c r="Q183" s="202"/>
      <c r="R183" s="202"/>
      <c r="S183" s="202"/>
      <c r="T183" s="203"/>
      <c r="AT183" s="197" t="s">
        <v>145</v>
      </c>
      <c r="AU183" s="197" t="s">
        <v>87</v>
      </c>
      <c r="AV183" s="13" t="s">
        <v>87</v>
      </c>
      <c r="AW183" s="13" t="s">
        <v>37</v>
      </c>
      <c r="AX183" s="13" t="s">
        <v>77</v>
      </c>
      <c r="AY183" s="197" t="s">
        <v>134</v>
      </c>
    </row>
    <row r="184" s="14" customFormat="1">
      <c r="B184" s="204"/>
      <c r="D184" s="186" t="s">
        <v>145</v>
      </c>
      <c r="E184" s="205" t="s">
        <v>3</v>
      </c>
      <c r="F184" s="206" t="s">
        <v>192</v>
      </c>
      <c r="H184" s="207">
        <v>175.797</v>
      </c>
      <c r="I184" s="208"/>
      <c r="L184" s="204"/>
      <c r="M184" s="209"/>
      <c r="N184" s="210"/>
      <c r="O184" s="210"/>
      <c r="P184" s="210"/>
      <c r="Q184" s="210"/>
      <c r="R184" s="210"/>
      <c r="S184" s="210"/>
      <c r="T184" s="211"/>
      <c r="AT184" s="205" t="s">
        <v>145</v>
      </c>
      <c r="AU184" s="205" t="s">
        <v>87</v>
      </c>
      <c r="AV184" s="14" t="s">
        <v>141</v>
      </c>
      <c r="AW184" s="14" t="s">
        <v>37</v>
      </c>
      <c r="AX184" s="14" t="s">
        <v>85</v>
      </c>
      <c r="AY184" s="205" t="s">
        <v>134</v>
      </c>
    </row>
    <row r="185" s="1" customFormat="1" ht="36" customHeight="1">
      <c r="B185" s="172"/>
      <c r="C185" s="173" t="s">
        <v>8</v>
      </c>
      <c r="D185" s="173" t="s">
        <v>136</v>
      </c>
      <c r="E185" s="174" t="s">
        <v>552</v>
      </c>
      <c r="F185" s="175" t="s">
        <v>553</v>
      </c>
      <c r="G185" s="176" t="s">
        <v>265</v>
      </c>
      <c r="H185" s="177">
        <v>364.94</v>
      </c>
      <c r="I185" s="178"/>
      <c r="J185" s="179">
        <f>ROUND(I185*H185,2)</f>
        <v>0</v>
      </c>
      <c r="K185" s="175" t="s">
        <v>140</v>
      </c>
      <c r="L185" s="38"/>
      <c r="M185" s="180" t="s">
        <v>3</v>
      </c>
      <c r="N185" s="181" t="s">
        <v>48</v>
      </c>
      <c r="O185" s="71"/>
      <c r="P185" s="182">
        <f>O185*H185</f>
        <v>0</v>
      </c>
      <c r="Q185" s="182">
        <v>0</v>
      </c>
      <c r="R185" s="182">
        <f>Q185*H185</f>
        <v>0</v>
      </c>
      <c r="S185" s="182">
        <v>0</v>
      </c>
      <c r="T185" s="183">
        <f>S185*H185</f>
        <v>0</v>
      </c>
      <c r="AR185" s="184" t="s">
        <v>141</v>
      </c>
      <c r="AT185" s="184" t="s">
        <v>136</v>
      </c>
      <c r="AU185" s="184" t="s">
        <v>87</v>
      </c>
      <c r="AY185" s="19" t="s">
        <v>134</v>
      </c>
      <c r="BE185" s="185">
        <f>IF(N185="základní",J185,0)</f>
        <v>0</v>
      </c>
      <c r="BF185" s="185">
        <f>IF(N185="snížená",J185,0)</f>
        <v>0</v>
      </c>
      <c r="BG185" s="185">
        <f>IF(N185="zákl. přenesená",J185,0)</f>
        <v>0</v>
      </c>
      <c r="BH185" s="185">
        <f>IF(N185="sníž. přenesená",J185,0)</f>
        <v>0</v>
      </c>
      <c r="BI185" s="185">
        <f>IF(N185="nulová",J185,0)</f>
        <v>0</v>
      </c>
      <c r="BJ185" s="19" t="s">
        <v>85</v>
      </c>
      <c r="BK185" s="185">
        <f>ROUND(I185*H185,2)</f>
        <v>0</v>
      </c>
      <c r="BL185" s="19" t="s">
        <v>141</v>
      </c>
      <c r="BM185" s="184" t="s">
        <v>554</v>
      </c>
    </row>
    <row r="186" s="1" customFormat="1">
      <c r="B186" s="38"/>
      <c r="D186" s="186" t="s">
        <v>143</v>
      </c>
      <c r="F186" s="187" t="s">
        <v>555</v>
      </c>
      <c r="I186" s="115"/>
      <c r="L186" s="38"/>
      <c r="M186" s="188"/>
      <c r="N186" s="71"/>
      <c r="O186" s="71"/>
      <c r="P186" s="71"/>
      <c r="Q186" s="71"/>
      <c r="R186" s="71"/>
      <c r="S186" s="71"/>
      <c r="T186" s="72"/>
      <c r="AT186" s="19" t="s">
        <v>143</v>
      </c>
      <c r="AU186" s="19" t="s">
        <v>87</v>
      </c>
    </row>
    <row r="187" s="12" customFormat="1">
      <c r="B187" s="189"/>
      <c r="D187" s="186" t="s">
        <v>145</v>
      </c>
      <c r="E187" s="190" t="s">
        <v>3</v>
      </c>
      <c r="F187" s="191" t="s">
        <v>542</v>
      </c>
      <c r="H187" s="190" t="s">
        <v>3</v>
      </c>
      <c r="I187" s="192"/>
      <c r="L187" s="189"/>
      <c r="M187" s="193"/>
      <c r="N187" s="194"/>
      <c r="O187" s="194"/>
      <c r="P187" s="194"/>
      <c r="Q187" s="194"/>
      <c r="R187" s="194"/>
      <c r="S187" s="194"/>
      <c r="T187" s="195"/>
      <c r="AT187" s="190" t="s">
        <v>145</v>
      </c>
      <c r="AU187" s="190" t="s">
        <v>87</v>
      </c>
      <c r="AV187" s="12" t="s">
        <v>85</v>
      </c>
      <c r="AW187" s="12" t="s">
        <v>37</v>
      </c>
      <c r="AX187" s="12" t="s">
        <v>77</v>
      </c>
      <c r="AY187" s="190" t="s">
        <v>134</v>
      </c>
    </row>
    <row r="188" s="13" customFormat="1">
      <c r="B188" s="196"/>
      <c r="D188" s="186" t="s">
        <v>145</v>
      </c>
      <c r="E188" s="197" t="s">
        <v>3</v>
      </c>
      <c r="F188" s="198" t="s">
        <v>541</v>
      </c>
      <c r="H188" s="199">
        <v>364.94</v>
      </c>
      <c r="I188" s="200"/>
      <c r="L188" s="196"/>
      <c r="M188" s="201"/>
      <c r="N188" s="202"/>
      <c r="O188" s="202"/>
      <c r="P188" s="202"/>
      <c r="Q188" s="202"/>
      <c r="R188" s="202"/>
      <c r="S188" s="202"/>
      <c r="T188" s="203"/>
      <c r="AT188" s="197" t="s">
        <v>145</v>
      </c>
      <c r="AU188" s="197" t="s">
        <v>87</v>
      </c>
      <c r="AV188" s="13" t="s">
        <v>87</v>
      </c>
      <c r="AW188" s="13" t="s">
        <v>37</v>
      </c>
      <c r="AX188" s="13" t="s">
        <v>85</v>
      </c>
      <c r="AY188" s="197" t="s">
        <v>134</v>
      </c>
    </row>
    <row r="189" s="1" customFormat="1" ht="60" customHeight="1">
      <c r="B189" s="172"/>
      <c r="C189" s="173" t="s">
        <v>240</v>
      </c>
      <c r="D189" s="173" t="s">
        <v>136</v>
      </c>
      <c r="E189" s="174" t="s">
        <v>556</v>
      </c>
      <c r="F189" s="175" t="s">
        <v>557</v>
      </c>
      <c r="G189" s="176" t="s">
        <v>265</v>
      </c>
      <c r="H189" s="177">
        <v>80</v>
      </c>
      <c r="I189" s="178"/>
      <c r="J189" s="179">
        <f>ROUND(I189*H189,2)</f>
        <v>0</v>
      </c>
      <c r="K189" s="175" t="s">
        <v>140</v>
      </c>
      <c r="L189" s="38"/>
      <c r="M189" s="180" t="s">
        <v>3</v>
      </c>
      <c r="N189" s="181" t="s">
        <v>48</v>
      </c>
      <c r="O189" s="71"/>
      <c r="P189" s="182">
        <f>O189*H189</f>
        <v>0</v>
      </c>
      <c r="Q189" s="182">
        <v>0</v>
      </c>
      <c r="R189" s="182">
        <f>Q189*H189</f>
        <v>0</v>
      </c>
      <c r="S189" s="182">
        <v>0</v>
      </c>
      <c r="T189" s="183">
        <f>S189*H189</f>
        <v>0</v>
      </c>
      <c r="AR189" s="184" t="s">
        <v>141</v>
      </c>
      <c r="AT189" s="184" t="s">
        <v>136</v>
      </c>
      <c r="AU189" s="184" t="s">
        <v>87</v>
      </c>
      <c r="AY189" s="19" t="s">
        <v>134</v>
      </c>
      <c r="BE189" s="185">
        <f>IF(N189="základní",J189,0)</f>
        <v>0</v>
      </c>
      <c r="BF189" s="185">
        <f>IF(N189="snížená",J189,0)</f>
        <v>0</v>
      </c>
      <c r="BG189" s="185">
        <f>IF(N189="zákl. přenesená",J189,0)</f>
        <v>0</v>
      </c>
      <c r="BH189" s="185">
        <f>IF(N189="sníž. přenesená",J189,0)</f>
        <v>0</v>
      </c>
      <c r="BI189" s="185">
        <f>IF(N189="nulová",J189,0)</f>
        <v>0</v>
      </c>
      <c r="BJ189" s="19" t="s">
        <v>85</v>
      </c>
      <c r="BK189" s="185">
        <f>ROUND(I189*H189,2)</f>
        <v>0</v>
      </c>
      <c r="BL189" s="19" t="s">
        <v>141</v>
      </c>
      <c r="BM189" s="184" t="s">
        <v>558</v>
      </c>
    </row>
    <row r="190" s="1" customFormat="1">
      <c r="B190" s="38"/>
      <c r="D190" s="186" t="s">
        <v>143</v>
      </c>
      <c r="F190" s="225" t="s">
        <v>559</v>
      </c>
      <c r="I190" s="115"/>
      <c r="L190" s="38"/>
      <c r="M190" s="188"/>
      <c r="N190" s="71"/>
      <c r="O190" s="71"/>
      <c r="P190" s="71"/>
      <c r="Q190" s="71"/>
      <c r="R190" s="71"/>
      <c r="S190" s="71"/>
      <c r="T190" s="72"/>
      <c r="AT190" s="19" t="s">
        <v>143</v>
      </c>
      <c r="AU190" s="19" t="s">
        <v>87</v>
      </c>
    </row>
    <row r="191" s="12" customFormat="1">
      <c r="B191" s="189"/>
      <c r="D191" s="186" t="s">
        <v>145</v>
      </c>
      <c r="E191" s="190" t="s">
        <v>3</v>
      </c>
      <c r="F191" s="191" t="s">
        <v>560</v>
      </c>
      <c r="H191" s="190" t="s">
        <v>3</v>
      </c>
      <c r="I191" s="192"/>
      <c r="L191" s="189"/>
      <c r="M191" s="193"/>
      <c r="N191" s="194"/>
      <c r="O191" s="194"/>
      <c r="P191" s="194"/>
      <c r="Q191" s="194"/>
      <c r="R191" s="194"/>
      <c r="S191" s="194"/>
      <c r="T191" s="195"/>
      <c r="AT191" s="190" t="s">
        <v>145</v>
      </c>
      <c r="AU191" s="190" t="s">
        <v>87</v>
      </c>
      <c r="AV191" s="12" t="s">
        <v>85</v>
      </c>
      <c r="AW191" s="12" t="s">
        <v>37</v>
      </c>
      <c r="AX191" s="12" t="s">
        <v>77</v>
      </c>
      <c r="AY191" s="190" t="s">
        <v>134</v>
      </c>
    </row>
    <row r="192" s="13" customFormat="1">
      <c r="B192" s="196"/>
      <c r="D192" s="186" t="s">
        <v>145</v>
      </c>
      <c r="E192" s="197" t="s">
        <v>3</v>
      </c>
      <c r="F192" s="198" t="s">
        <v>561</v>
      </c>
      <c r="H192" s="199">
        <v>80</v>
      </c>
      <c r="I192" s="200"/>
      <c r="L192" s="196"/>
      <c r="M192" s="201"/>
      <c r="N192" s="202"/>
      <c r="O192" s="202"/>
      <c r="P192" s="202"/>
      <c r="Q192" s="202"/>
      <c r="R192" s="202"/>
      <c r="S192" s="202"/>
      <c r="T192" s="203"/>
      <c r="AT192" s="197" t="s">
        <v>145</v>
      </c>
      <c r="AU192" s="197" t="s">
        <v>87</v>
      </c>
      <c r="AV192" s="13" t="s">
        <v>87</v>
      </c>
      <c r="AW192" s="13" t="s">
        <v>37</v>
      </c>
      <c r="AX192" s="13" t="s">
        <v>85</v>
      </c>
      <c r="AY192" s="197" t="s">
        <v>134</v>
      </c>
    </row>
    <row r="193" s="1" customFormat="1" ht="16.5" customHeight="1">
      <c r="B193" s="172"/>
      <c r="C193" s="215" t="s">
        <v>244</v>
      </c>
      <c r="D193" s="215" t="s">
        <v>502</v>
      </c>
      <c r="E193" s="216" t="s">
        <v>562</v>
      </c>
      <c r="F193" s="217" t="s">
        <v>563</v>
      </c>
      <c r="G193" s="218" t="s">
        <v>295</v>
      </c>
      <c r="H193" s="219">
        <v>152</v>
      </c>
      <c r="I193" s="220"/>
      <c r="J193" s="221">
        <f>ROUND(I193*H193,2)</f>
        <v>0</v>
      </c>
      <c r="K193" s="217" t="s">
        <v>140</v>
      </c>
      <c r="L193" s="222"/>
      <c r="M193" s="223" t="s">
        <v>3</v>
      </c>
      <c r="N193" s="224" t="s">
        <v>48</v>
      </c>
      <c r="O193" s="71"/>
      <c r="P193" s="182">
        <f>O193*H193</f>
        <v>0</v>
      </c>
      <c r="Q193" s="182">
        <v>0</v>
      </c>
      <c r="R193" s="182">
        <f>Q193*H193</f>
        <v>0</v>
      </c>
      <c r="S193" s="182">
        <v>0</v>
      </c>
      <c r="T193" s="183">
        <f>S193*H193</f>
        <v>0</v>
      </c>
      <c r="AR193" s="184" t="s">
        <v>176</v>
      </c>
      <c r="AT193" s="184" t="s">
        <v>502</v>
      </c>
      <c r="AU193" s="184" t="s">
        <v>87</v>
      </c>
      <c r="AY193" s="19" t="s">
        <v>134</v>
      </c>
      <c r="BE193" s="185">
        <f>IF(N193="základní",J193,0)</f>
        <v>0</v>
      </c>
      <c r="BF193" s="185">
        <f>IF(N193="snížená",J193,0)</f>
        <v>0</v>
      </c>
      <c r="BG193" s="185">
        <f>IF(N193="zákl. přenesená",J193,0)</f>
        <v>0</v>
      </c>
      <c r="BH193" s="185">
        <f>IF(N193="sníž. přenesená",J193,0)</f>
        <v>0</v>
      </c>
      <c r="BI193" s="185">
        <f>IF(N193="nulová",J193,0)</f>
        <v>0</v>
      </c>
      <c r="BJ193" s="19" t="s">
        <v>85</v>
      </c>
      <c r="BK193" s="185">
        <f>ROUND(I193*H193,2)</f>
        <v>0</v>
      </c>
      <c r="BL193" s="19" t="s">
        <v>141</v>
      </c>
      <c r="BM193" s="184" t="s">
        <v>564</v>
      </c>
    </row>
    <row r="194" s="13" customFormat="1">
      <c r="B194" s="196"/>
      <c r="D194" s="186" t="s">
        <v>145</v>
      </c>
      <c r="E194" s="197" t="s">
        <v>3</v>
      </c>
      <c r="F194" s="198" t="s">
        <v>565</v>
      </c>
      <c r="H194" s="199">
        <v>152</v>
      </c>
      <c r="I194" s="200"/>
      <c r="L194" s="196"/>
      <c r="M194" s="201"/>
      <c r="N194" s="202"/>
      <c r="O194" s="202"/>
      <c r="P194" s="202"/>
      <c r="Q194" s="202"/>
      <c r="R194" s="202"/>
      <c r="S194" s="202"/>
      <c r="T194" s="203"/>
      <c r="AT194" s="197" t="s">
        <v>145</v>
      </c>
      <c r="AU194" s="197" t="s">
        <v>87</v>
      </c>
      <c r="AV194" s="13" t="s">
        <v>87</v>
      </c>
      <c r="AW194" s="13" t="s">
        <v>37</v>
      </c>
      <c r="AX194" s="13" t="s">
        <v>85</v>
      </c>
      <c r="AY194" s="197" t="s">
        <v>134</v>
      </c>
    </row>
    <row r="195" s="1" customFormat="1" ht="60" customHeight="1">
      <c r="B195" s="172"/>
      <c r="C195" s="173" t="s">
        <v>248</v>
      </c>
      <c r="D195" s="173" t="s">
        <v>136</v>
      </c>
      <c r="E195" s="174" t="s">
        <v>566</v>
      </c>
      <c r="F195" s="175" t="s">
        <v>567</v>
      </c>
      <c r="G195" s="176" t="s">
        <v>265</v>
      </c>
      <c r="H195" s="177">
        <v>36</v>
      </c>
      <c r="I195" s="178"/>
      <c r="J195" s="179">
        <f>ROUND(I195*H195,2)</f>
        <v>0</v>
      </c>
      <c r="K195" s="175" t="s">
        <v>140</v>
      </c>
      <c r="L195" s="38"/>
      <c r="M195" s="180" t="s">
        <v>3</v>
      </c>
      <c r="N195" s="181" t="s">
        <v>48</v>
      </c>
      <c r="O195" s="71"/>
      <c r="P195" s="182">
        <f>O195*H195</f>
        <v>0</v>
      </c>
      <c r="Q195" s="182">
        <v>0</v>
      </c>
      <c r="R195" s="182">
        <f>Q195*H195</f>
        <v>0</v>
      </c>
      <c r="S195" s="182">
        <v>0</v>
      </c>
      <c r="T195" s="183">
        <f>S195*H195</f>
        <v>0</v>
      </c>
      <c r="AR195" s="184" t="s">
        <v>141</v>
      </c>
      <c r="AT195" s="184" t="s">
        <v>136</v>
      </c>
      <c r="AU195" s="184" t="s">
        <v>87</v>
      </c>
      <c r="AY195" s="19" t="s">
        <v>134</v>
      </c>
      <c r="BE195" s="185">
        <f>IF(N195="základní",J195,0)</f>
        <v>0</v>
      </c>
      <c r="BF195" s="185">
        <f>IF(N195="snížená",J195,0)</f>
        <v>0</v>
      </c>
      <c r="BG195" s="185">
        <f>IF(N195="zákl. přenesená",J195,0)</f>
        <v>0</v>
      </c>
      <c r="BH195" s="185">
        <f>IF(N195="sníž. přenesená",J195,0)</f>
        <v>0</v>
      </c>
      <c r="BI195" s="185">
        <f>IF(N195="nulová",J195,0)</f>
        <v>0</v>
      </c>
      <c r="BJ195" s="19" t="s">
        <v>85</v>
      </c>
      <c r="BK195" s="185">
        <f>ROUND(I195*H195,2)</f>
        <v>0</v>
      </c>
      <c r="BL195" s="19" t="s">
        <v>141</v>
      </c>
      <c r="BM195" s="184" t="s">
        <v>568</v>
      </c>
    </row>
    <row r="196" s="1" customFormat="1">
      <c r="B196" s="38"/>
      <c r="D196" s="186" t="s">
        <v>143</v>
      </c>
      <c r="F196" s="187" t="s">
        <v>569</v>
      </c>
      <c r="I196" s="115"/>
      <c r="L196" s="38"/>
      <c r="M196" s="188"/>
      <c r="N196" s="71"/>
      <c r="O196" s="71"/>
      <c r="P196" s="71"/>
      <c r="Q196" s="71"/>
      <c r="R196" s="71"/>
      <c r="S196" s="71"/>
      <c r="T196" s="72"/>
      <c r="AT196" s="19" t="s">
        <v>143</v>
      </c>
      <c r="AU196" s="19" t="s">
        <v>87</v>
      </c>
    </row>
    <row r="197" s="12" customFormat="1">
      <c r="B197" s="189"/>
      <c r="D197" s="186" t="s">
        <v>145</v>
      </c>
      <c r="E197" s="190" t="s">
        <v>3</v>
      </c>
      <c r="F197" s="191" t="s">
        <v>468</v>
      </c>
      <c r="H197" s="190" t="s">
        <v>3</v>
      </c>
      <c r="I197" s="192"/>
      <c r="L197" s="189"/>
      <c r="M197" s="193"/>
      <c r="N197" s="194"/>
      <c r="O197" s="194"/>
      <c r="P197" s="194"/>
      <c r="Q197" s="194"/>
      <c r="R197" s="194"/>
      <c r="S197" s="194"/>
      <c r="T197" s="195"/>
      <c r="AT197" s="190" t="s">
        <v>145</v>
      </c>
      <c r="AU197" s="190" t="s">
        <v>87</v>
      </c>
      <c r="AV197" s="12" t="s">
        <v>85</v>
      </c>
      <c r="AW197" s="12" t="s">
        <v>37</v>
      </c>
      <c r="AX197" s="12" t="s">
        <v>77</v>
      </c>
      <c r="AY197" s="190" t="s">
        <v>134</v>
      </c>
    </row>
    <row r="198" s="13" customFormat="1">
      <c r="B198" s="196"/>
      <c r="D198" s="186" t="s">
        <v>145</v>
      </c>
      <c r="E198" s="197" t="s">
        <v>3</v>
      </c>
      <c r="F198" s="198" t="s">
        <v>570</v>
      </c>
      <c r="H198" s="199">
        <v>54</v>
      </c>
      <c r="I198" s="200"/>
      <c r="L198" s="196"/>
      <c r="M198" s="201"/>
      <c r="N198" s="202"/>
      <c r="O198" s="202"/>
      <c r="P198" s="202"/>
      <c r="Q198" s="202"/>
      <c r="R198" s="202"/>
      <c r="S198" s="202"/>
      <c r="T198" s="203"/>
      <c r="AT198" s="197" t="s">
        <v>145</v>
      </c>
      <c r="AU198" s="197" t="s">
        <v>87</v>
      </c>
      <c r="AV198" s="13" t="s">
        <v>87</v>
      </c>
      <c r="AW198" s="13" t="s">
        <v>37</v>
      </c>
      <c r="AX198" s="13" t="s">
        <v>77</v>
      </c>
      <c r="AY198" s="197" t="s">
        <v>134</v>
      </c>
    </row>
    <row r="199" s="13" customFormat="1">
      <c r="B199" s="196"/>
      <c r="D199" s="186" t="s">
        <v>145</v>
      </c>
      <c r="E199" s="197" t="s">
        <v>3</v>
      </c>
      <c r="F199" s="198" t="s">
        <v>571</v>
      </c>
      <c r="H199" s="199">
        <v>-18</v>
      </c>
      <c r="I199" s="200"/>
      <c r="L199" s="196"/>
      <c r="M199" s="201"/>
      <c r="N199" s="202"/>
      <c r="O199" s="202"/>
      <c r="P199" s="202"/>
      <c r="Q199" s="202"/>
      <c r="R199" s="202"/>
      <c r="S199" s="202"/>
      <c r="T199" s="203"/>
      <c r="AT199" s="197" t="s">
        <v>145</v>
      </c>
      <c r="AU199" s="197" t="s">
        <v>87</v>
      </c>
      <c r="AV199" s="13" t="s">
        <v>87</v>
      </c>
      <c r="AW199" s="13" t="s">
        <v>37</v>
      </c>
      <c r="AX199" s="13" t="s">
        <v>77</v>
      </c>
      <c r="AY199" s="197" t="s">
        <v>134</v>
      </c>
    </row>
    <row r="200" s="14" customFormat="1">
      <c r="B200" s="204"/>
      <c r="D200" s="186" t="s">
        <v>145</v>
      </c>
      <c r="E200" s="205" t="s">
        <v>3</v>
      </c>
      <c r="F200" s="206" t="s">
        <v>192</v>
      </c>
      <c r="H200" s="207">
        <v>36</v>
      </c>
      <c r="I200" s="208"/>
      <c r="L200" s="204"/>
      <c r="M200" s="209"/>
      <c r="N200" s="210"/>
      <c r="O200" s="210"/>
      <c r="P200" s="210"/>
      <c r="Q200" s="210"/>
      <c r="R200" s="210"/>
      <c r="S200" s="210"/>
      <c r="T200" s="211"/>
      <c r="AT200" s="205" t="s">
        <v>145</v>
      </c>
      <c r="AU200" s="205" t="s">
        <v>87</v>
      </c>
      <c r="AV200" s="14" t="s">
        <v>141</v>
      </c>
      <c r="AW200" s="14" t="s">
        <v>37</v>
      </c>
      <c r="AX200" s="14" t="s">
        <v>85</v>
      </c>
      <c r="AY200" s="205" t="s">
        <v>134</v>
      </c>
    </row>
    <row r="201" s="1" customFormat="1" ht="16.5" customHeight="1">
      <c r="B201" s="172"/>
      <c r="C201" s="215" t="s">
        <v>252</v>
      </c>
      <c r="D201" s="215" t="s">
        <v>502</v>
      </c>
      <c r="E201" s="216" t="s">
        <v>572</v>
      </c>
      <c r="F201" s="217" t="s">
        <v>573</v>
      </c>
      <c r="G201" s="218" t="s">
        <v>295</v>
      </c>
      <c r="H201" s="219">
        <v>72</v>
      </c>
      <c r="I201" s="220"/>
      <c r="J201" s="221">
        <f>ROUND(I201*H201,2)</f>
        <v>0</v>
      </c>
      <c r="K201" s="217" t="s">
        <v>140</v>
      </c>
      <c r="L201" s="222"/>
      <c r="M201" s="223" t="s">
        <v>3</v>
      </c>
      <c r="N201" s="224" t="s">
        <v>48</v>
      </c>
      <c r="O201" s="71"/>
      <c r="P201" s="182">
        <f>O201*H201</f>
        <v>0</v>
      </c>
      <c r="Q201" s="182">
        <v>0</v>
      </c>
      <c r="R201" s="182">
        <f>Q201*H201</f>
        <v>0</v>
      </c>
      <c r="S201" s="182">
        <v>0</v>
      </c>
      <c r="T201" s="183">
        <f>S201*H201</f>
        <v>0</v>
      </c>
      <c r="AR201" s="184" t="s">
        <v>176</v>
      </c>
      <c r="AT201" s="184" t="s">
        <v>502</v>
      </c>
      <c r="AU201" s="184" t="s">
        <v>87</v>
      </c>
      <c r="AY201" s="19" t="s">
        <v>134</v>
      </c>
      <c r="BE201" s="185">
        <f>IF(N201="základní",J201,0)</f>
        <v>0</v>
      </c>
      <c r="BF201" s="185">
        <f>IF(N201="snížená",J201,0)</f>
        <v>0</v>
      </c>
      <c r="BG201" s="185">
        <f>IF(N201="zákl. přenesená",J201,0)</f>
        <v>0</v>
      </c>
      <c r="BH201" s="185">
        <f>IF(N201="sníž. přenesená",J201,0)</f>
        <v>0</v>
      </c>
      <c r="BI201" s="185">
        <f>IF(N201="nulová",J201,0)</f>
        <v>0</v>
      </c>
      <c r="BJ201" s="19" t="s">
        <v>85</v>
      </c>
      <c r="BK201" s="185">
        <f>ROUND(I201*H201,2)</f>
        <v>0</v>
      </c>
      <c r="BL201" s="19" t="s">
        <v>141</v>
      </c>
      <c r="BM201" s="184" t="s">
        <v>574</v>
      </c>
    </row>
    <row r="202" s="13" customFormat="1">
      <c r="B202" s="196"/>
      <c r="D202" s="186" t="s">
        <v>145</v>
      </c>
      <c r="E202" s="197" t="s">
        <v>3</v>
      </c>
      <c r="F202" s="198" t="s">
        <v>575</v>
      </c>
      <c r="H202" s="199">
        <v>72</v>
      </c>
      <c r="I202" s="200"/>
      <c r="L202" s="196"/>
      <c r="M202" s="201"/>
      <c r="N202" s="202"/>
      <c r="O202" s="202"/>
      <c r="P202" s="202"/>
      <c r="Q202" s="202"/>
      <c r="R202" s="202"/>
      <c r="S202" s="202"/>
      <c r="T202" s="203"/>
      <c r="AT202" s="197" t="s">
        <v>145</v>
      </c>
      <c r="AU202" s="197" t="s">
        <v>87</v>
      </c>
      <c r="AV202" s="13" t="s">
        <v>87</v>
      </c>
      <c r="AW202" s="13" t="s">
        <v>37</v>
      </c>
      <c r="AX202" s="13" t="s">
        <v>85</v>
      </c>
      <c r="AY202" s="197" t="s">
        <v>134</v>
      </c>
    </row>
    <row r="203" s="1" customFormat="1" ht="36" customHeight="1">
      <c r="B203" s="172"/>
      <c r="C203" s="173" t="s">
        <v>256</v>
      </c>
      <c r="D203" s="173" t="s">
        <v>136</v>
      </c>
      <c r="E203" s="174" t="s">
        <v>576</v>
      </c>
      <c r="F203" s="175" t="s">
        <v>577</v>
      </c>
      <c r="G203" s="176" t="s">
        <v>265</v>
      </c>
      <c r="H203" s="177">
        <v>339.29500000000002</v>
      </c>
      <c r="I203" s="178"/>
      <c r="J203" s="179">
        <f>ROUND(I203*H203,2)</f>
        <v>0</v>
      </c>
      <c r="K203" s="175" t="s">
        <v>140</v>
      </c>
      <c r="L203" s="38"/>
      <c r="M203" s="180" t="s">
        <v>3</v>
      </c>
      <c r="N203" s="181" t="s">
        <v>48</v>
      </c>
      <c r="O203" s="71"/>
      <c r="P203" s="182">
        <f>O203*H203</f>
        <v>0</v>
      </c>
      <c r="Q203" s="182">
        <v>0</v>
      </c>
      <c r="R203" s="182">
        <f>Q203*H203</f>
        <v>0</v>
      </c>
      <c r="S203" s="182">
        <v>0</v>
      </c>
      <c r="T203" s="183">
        <f>S203*H203</f>
        <v>0</v>
      </c>
      <c r="AR203" s="184" t="s">
        <v>141</v>
      </c>
      <c r="AT203" s="184" t="s">
        <v>136</v>
      </c>
      <c r="AU203" s="184" t="s">
        <v>87</v>
      </c>
      <c r="AY203" s="19" t="s">
        <v>134</v>
      </c>
      <c r="BE203" s="185">
        <f>IF(N203="základní",J203,0)</f>
        <v>0</v>
      </c>
      <c r="BF203" s="185">
        <f>IF(N203="snížená",J203,0)</f>
        <v>0</v>
      </c>
      <c r="BG203" s="185">
        <f>IF(N203="zákl. přenesená",J203,0)</f>
        <v>0</v>
      </c>
      <c r="BH203" s="185">
        <f>IF(N203="sníž. přenesená",J203,0)</f>
        <v>0</v>
      </c>
      <c r="BI203" s="185">
        <f>IF(N203="nulová",J203,0)</f>
        <v>0</v>
      </c>
      <c r="BJ203" s="19" t="s">
        <v>85</v>
      </c>
      <c r="BK203" s="185">
        <f>ROUND(I203*H203,2)</f>
        <v>0</v>
      </c>
      <c r="BL203" s="19" t="s">
        <v>141</v>
      </c>
      <c r="BM203" s="184" t="s">
        <v>578</v>
      </c>
    </row>
    <row r="204" s="1" customFormat="1">
      <c r="B204" s="38"/>
      <c r="D204" s="186" t="s">
        <v>143</v>
      </c>
      <c r="F204" s="225" t="s">
        <v>579</v>
      </c>
      <c r="I204" s="115"/>
      <c r="L204" s="38"/>
      <c r="M204" s="188"/>
      <c r="N204" s="71"/>
      <c r="O204" s="71"/>
      <c r="P204" s="71"/>
      <c r="Q204" s="71"/>
      <c r="R204" s="71"/>
      <c r="S204" s="71"/>
      <c r="T204" s="72"/>
      <c r="AT204" s="19" t="s">
        <v>143</v>
      </c>
      <c r="AU204" s="19" t="s">
        <v>87</v>
      </c>
    </row>
    <row r="205" s="13" customFormat="1">
      <c r="B205" s="196"/>
      <c r="D205" s="186" t="s">
        <v>145</v>
      </c>
      <c r="E205" s="197" t="s">
        <v>3</v>
      </c>
      <c r="F205" s="198" t="s">
        <v>580</v>
      </c>
      <c r="H205" s="199">
        <v>2.355</v>
      </c>
      <c r="I205" s="200"/>
      <c r="L205" s="196"/>
      <c r="M205" s="201"/>
      <c r="N205" s="202"/>
      <c r="O205" s="202"/>
      <c r="P205" s="202"/>
      <c r="Q205" s="202"/>
      <c r="R205" s="202"/>
      <c r="S205" s="202"/>
      <c r="T205" s="203"/>
      <c r="AT205" s="197" t="s">
        <v>145</v>
      </c>
      <c r="AU205" s="197" t="s">
        <v>87</v>
      </c>
      <c r="AV205" s="13" t="s">
        <v>87</v>
      </c>
      <c r="AW205" s="13" t="s">
        <v>37</v>
      </c>
      <c r="AX205" s="13" t="s">
        <v>77</v>
      </c>
      <c r="AY205" s="197" t="s">
        <v>134</v>
      </c>
    </row>
    <row r="206" s="15" customFormat="1">
      <c r="B206" s="226"/>
      <c r="D206" s="186" t="s">
        <v>145</v>
      </c>
      <c r="E206" s="227" t="s">
        <v>3</v>
      </c>
      <c r="F206" s="228" t="s">
        <v>581</v>
      </c>
      <c r="H206" s="229">
        <v>2.355</v>
      </c>
      <c r="I206" s="230"/>
      <c r="L206" s="226"/>
      <c r="M206" s="231"/>
      <c r="N206" s="232"/>
      <c r="O206" s="232"/>
      <c r="P206" s="232"/>
      <c r="Q206" s="232"/>
      <c r="R206" s="232"/>
      <c r="S206" s="232"/>
      <c r="T206" s="233"/>
      <c r="AT206" s="227" t="s">
        <v>145</v>
      </c>
      <c r="AU206" s="227" t="s">
        <v>87</v>
      </c>
      <c r="AV206" s="15" t="s">
        <v>154</v>
      </c>
      <c r="AW206" s="15" t="s">
        <v>37</v>
      </c>
      <c r="AX206" s="15" t="s">
        <v>77</v>
      </c>
      <c r="AY206" s="227" t="s">
        <v>134</v>
      </c>
    </row>
    <row r="207" s="13" customFormat="1">
      <c r="B207" s="196"/>
      <c r="D207" s="186" t="s">
        <v>145</v>
      </c>
      <c r="E207" s="197" t="s">
        <v>3</v>
      </c>
      <c r="F207" s="198" t="s">
        <v>582</v>
      </c>
      <c r="H207" s="199">
        <v>399.33999999999998</v>
      </c>
      <c r="I207" s="200"/>
      <c r="L207" s="196"/>
      <c r="M207" s="201"/>
      <c r="N207" s="202"/>
      <c r="O207" s="202"/>
      <c r="P207" s="202"/>
      <c r="Q207" s="202"/>
      <c r="R207" s="202"/>
      <c r="S207" s="202"/>
      <c r="T207" s="203"/>
      <c r="AT207" s="197" t="s">
        <v>145</v>
      </c>
      <c r="AU207" s="197" t="s">
        <v>87</v>
      </c>
      <c r="AV207" s="13" t="s">
        <v>87</v>
      </c>
      <c r="AW207" s="13" t="s">
        <v>37</v>
      </c>
      <c r="AX207" s="13" t="s">
        <v>77</v>
      </c>
      <c r="AY207" s="197" t="s">
        <v>134</v>
      </c>
    </row>
    <row r="208" s="13" customFormat="1">
      <c r="B208" s="196"/>
      <c r="D208" s="186" t="s">
        <v>145</v>
      </c>
      <c r="E208" s="197" t="s">
        <v>3</v>
      </c>
      <c r="F208" s="198" t="s">
        <v>583</v>
      </c>
      <c r="H208" s="199">
        <v>-62.399999999999999</v>
      </c>
      <c r="I208" s="200"/>
      <c r="L208" s="196"/>
      <c r="M208" s="201"/>
      <c r="N208" s="202"/>
      <c r="O208" s="202"/>
      <c r="P208" s="202"/>
      <c r="Q208" s="202"/>
      <c r="R208" s="202"/>
      <c r="S208" s="202"/>
      <c r="T208" s="203"/>
      <c r="AT208" s="197" t="s">
        <v>145</v>
      </c>
      <c r="AU208" s="197" t="s">
        <v>87</v>
      </c>
      <c r="AV208" s="13" t="s">
        <v>87</v>
      </c>
      <c r="AW208" s="13" t="s">
        <v>37</v>
      </c>
      <c r="AX208" s="13" t="s">
        <v>77</v>
      </c>
      <c r="AY208" s="197" t="s">
        <v>134</v>
      </c>
    </row>
    <row r="209" s="15" customFormat="1">
      <c r="B209" s="226"/>
      <c r="D209" s="186" t="s">
        <v>145</v>
      </c>
      <c r="E209" s="227" t="s">
        <v>3</v>
      </c>
      <c r="F209" s="228" t="s">
        <v>581</v>
      </c>
      <c r="H209" s="229">
        <v>336.94</v>
      </c>
      <c r="I209" s="230"/>
      <c r="L209" s="226"/>
      <c r="M209" s="231"/>
      <c r="N209" s="232"/>
      <c r="O209" s="232"/>
      <c r="P209" s="232"/>
      <c r="Q209" s="232"/>
      <c r="R209" s="232"/>
      <c r="S209" s="232"/>
      <c r="T209" s="233"/>
      <c r="AT209" s="227" t="s">
        <v>145</v>
      </c>
      <c r="AU209" s="227" t="s">
        <v>87</v>
      </c>
      <c r="AV209" s="15" t="s">
        <v>154</v>
      </c>
      <c r="AW209" s="15" t="s">
        <v>37</v>
      </c>
      <c r="AX209" s="15" t="s">
        <v>77</v>
      </c>
      <c r="AY209" s="227" t="s">
        <v>134</v>
      </c>
    </row>
    <row r="210" s="14" customFormat="1">
      <c r="B210" s="204"/>
      <c r="D210" s="186" t="s">
        <v>145</v>
      </c>
      <c r="E210" s="205" t="s">
        <v>3</v>
      </c>
      <c r="F210" s="206" t="s">
        <v>192</v>
      </c>
      <c r="H210" s="207">
        <v>339.29500000000002</v>
      </c>
      <c r="I210" s="208"/>
      <c r="L210" s="204"/>
      <c r="M210" s="209"/>
      <c r="N210" s="210"/>
      <c r="O210" s="210"/>
      <c r="P210" s="210"/>
      <c r="Q210" s="210"/>
      <c r="R210" s="210"/>
      <c r="S210" s="210"/>
      <c r="T210" s="211"/>
      <c r="AT210" s="205" t="s">
        <v>145</v>
      </c>
      <c r="AU210" s="205" t="s">
        <v>87</v>
      </c>
      <c r="AV210" s="14" t="s">
        <v>141</v>
      </c>
      <c r="AW210" s="14" t="s">
        <v>37</v>
      </c>
      <c r="AX210" s="14" t="s">
        <v>85</v>
      </c>
      <c r="AY210" s="205" t="s">
        <v>134</v>
      </c>
    </row>
    <row r="211" s="1" customFormat="1" ht="36" customHeight="1">
      <c r="B211" s="172"/>
      <c r="C211" s="173" t="s">
        <v>262</v>
      </c>
      <c r="D211" s="173" t="s">
        <v>136</v>
      </c>
      <c r="E211" s="174" t="s">
        <v>584</v>
      </c>
      <c r="F211" s="175" t="s">
        <v>585</v>
      </c>
      <c r="G211" s="176" t="s">
        <v>139</v>
      </c>
      <c r="H211" s="177">
        <v>55</v>
      </c>
      <c r="I211" s="178"/>
      <c r="J211" s="179">
        <f>ROUND(I211*H211,2)</f>
        <v>0</v>
      </c>
      <c r="K211" s="175" t="s">
        <v>140</v>
      </c>
      <c r="L211" s="38"/>
      <c r="M211" s="180" t="s">
        <v>3</v>
      </c>
      <c r="N211" s="181" t="s">
        <v>48</v>
      </c>
      <c r="O211" s="71"/>
      <c r="P211" s="182">
        <f>O211*H211</f>
        <v>0</v>
      </c>
      <c r="Q211" s="182">
        <v>0</v>
      </c>
      <c r="R211" s="182">
        <f>Q211*H211</f>
        <v>0</v>
      </c>
      <c r="S211" s="182">
        <v>0</v>
      </c>
      <c r="T211" s="183">
        <f>S211*H211</f>
        <v>0</v>
      </c>
      <c r="AR211" s="184" t="s">
        <v>141</v>
      </c>
      <c r="AT211" s="184" t="s">
        <v>136</v>
      </c>
      <c r="AU211" s="184" t="s">
        <v>87</v>
      </c>
      <c r="AY211" s="19" t="s">
        <v>134</v>
      </c>
      <c r="BE211" s="185">
        <f>IF(N211="základní",J211,0)</f>
        <v>0</v>
      </c>
      <c r="BF211" s="185">
        <f>IF(N211="snížená",J211,0)</f>
        <v>0</v>
      </c>
      <c r="BG211" s="185">
        <f>IF(N211="zákl. přenesená",J211,0)</f>
        <v>0</v>
      </c>
      <c r="BH211" s="185">
        <f>IF(N211="sníž. přenesená",J211,0)</f>
        <v>0</v>
      </c>
      <c r="BI211" s="185">
        <f>IF(N211="nulová",J211,0)</f>
        <v>0</v>
      </c>
      <c r="BJ211" s="19" t="s">
        <v>85</v>
      </c>
      <c r="BK211" s="185">
        <f>ROUND(I211*H211,2)</f>
        <v>0</v>
      </c>
      <c r="BL211" s="19" t="s">
        <v>141</v>
      </c>
      <c r="BM211" s="184" t="s">
        <v>586</v>
      </c>
    </row>
    <row r="212" s="1" customFormat="1">
      <c r="B212" s="38"/>
      <c r="D212" s="186" t="s">
        <v>143</v>
      </c>
      <c r="F212" s="187" t="s">
        <v>587</v>
      </c>
      <c r="I212" s="115"/>
      <c r="L212" s="38"/>
      <c r="M212" s="188"/>
      <c r="N212" s="71"/>
      <c r="O212" s="71"/>
      <c r="P212" s="71"/>
      <c r="Q212" s="71"/>
      <c r="R212" s="71"/>
      <c r="S212" s="71"/>
      <c r="T212" s="72"/>
      <c r="AT212" s="19" t="s">
        <v>143</v>
      </c>
      <c r="AU212" s="19" t="s">
        <v>87</v>
      </c>
    </row>
    <row r="213" s="12" customFormat="1">
      <c r="B213" s="189"/>
      <c r="D213" s="186" t="s">
        <v>145</v>
      </c>
      <c r="E213" s="190" t="s">
        <v>3</v>
      </c>
      <c r="F213" s="191" t="s">
        <v>560</v>
      </c>
      <c r="H213" s="190" t="s">
        <v>3</v>
      </c>
      <c r="I213" s="192"/>
      <c r="L213" s="189"/>
      <c r="M213" s="193"/>
      <c r="N213" s="194"/>
      <c r="O213" s="194"/>
      <c r="P213" s="194"/>
      <c r="Q213" s="194"/>
      <c r="R213" s="194"/>
      <c r="S213" s="194"/>
      <c r="T213" s="195"/>
      <c r="AT213" s="190" t="s">
        <v>145</v>
      </c>
      <c r="AU213" s="190" t="s">
        <v>87</v>
      </c>
      <c r="AV213" s="12" t="s">
        <v>85</v>
      </c>
      <c r="AW213" s="12" t="s">
        <v>37</v>
      </c>
      <c r="AX213" s="12" t="s">
        <v>77</v>
      </c>
      <c r="AY213" s="190" t="s">
        <v>134</v>
      </c>
    </row>
    <row r="214" s="13" customFormat="1">
      <c r="B214" s="196"/>
      <c r="D214" s="186" t="s">
        <v>145</v>
      </c>
      <c r="E214" s="197" t="s">
        <v>3</v>
      </c>
      <c r="F214" s="198" t="s">
        <v>588</v>
      </c>
      <c r="H214" s="199">
        <v>55</v>
      </c>
      <c r="I214" s="200"/>
      <c r="L214" s="196"/>
      <c r="M214" s="201"/>
      <c r="N214" s="202"/>
      <c r="O214" s="202"/>
      <c r="P214" s="202"/>
      <c r="Q214" s="202"/>
      <c r="R214" s="202"/>
      <c r="S214" s="202"/>
      <c r="T214" s="203"/>
      <c r="AT214" s="197" t="s">
        <v>145</v>
      </c>
      <c r="AU214" s="197" t="s">
        <v>87</v>
      </c>
      <c r="AV214" s="13" t="s">
        <v>87</v>
      </c>
      <c r="AW214" s="13" t="s">
        <v>37</v>
      </c>
      <c r="AX214" s="13" t="s">
        <v>85</v>
      </c>
      <c r="AY214" s="197" t="s">
        <v>134</v>
      </c>
    </row>
    <row r="215" s="1" customFormat="1" ht="16.5" customHeight="1">
      <c r="B215" s="172"/>
      <c r="C215" s="215" t="s">
        <v>273</v>
      </c>
      <c r="D215" s="215" t="s">
        <v>502</v>
      </c>
      <c r="E215" s="216" t="s">
        <v>589</v>
      </c>
      <c r="F215" s="217" t="s">
        <v>590</v>
      </c>
      <c r="G215" s="218" t="s">
        <v>295</v>
      </c>
      <c r="H215" s="219">
        <v>10.449999999999999</v>
      </c>
      <c r="I215" s="220"/>
      <c r="J215" s="221">
        <f>ROUND(I215*H215,2)</f>
        <v>0</v>
      </c>
      <c r="K215" s="217" t="s">
        <v>140</v>
      </c>
      <c r="L215" s="222"/>
      <c r="M215" s="223" t="s">
        <v>3</v>
      </c>
      <c r="N215" s="224" t="s">
        <v>48</v>
      </c>
      <c r="O215" s="71"/>
      <c r="P215" s="182">
        <f>O215*H215</f>
        <v>0</v>
      </c>
      <c r="Q215" s="182">
        <v>0</v>
      </c>
      <c r="R215" s="182">
        <f>Q215*H215</f>
        <v>0</v>
      </c>
      <c r="S215" s="182">
        <v>0</v>
      </c>
      <c r="T215" s="183">
        <f>S215*H215</f>
        <v>0</v>
      </c>
      <c r="AR215" s="184" t="s">
        <v>176</v>
      </c>
      <c r="AT215" s="184" t="s">
        <v>502</v>
      </c>
      <c r="AU215" s="184" t="s">
        <v>87</v>
      </c>
      <c r="AY215" s="19" t="s">
        <v>134</v>
      </c>
      <c r="BE215" s="185">
        <f>IF(N215="základní",J215,0)</f>
        <v>0</v>
      </c>
      <c r="BF215" s="185">
        <f>IF(N215="snížená",J215,0)</f>
        <v>0</v>
      </c>
      <c r="BG215" s="185">
        <f>IF(N215="zákl. přenesená",J215,0)</f>
        <v>0</v>
      </c>
      <c r="BH215" s="185">
        <f>IF(N215="sníž. přenesená",J215,0)</f>
        <v>0</v>
      </c>
      <c r="BI215" s="185">
        <f>IF(N215="nulová",J215,0)</f>
        <v>0</v>
      </c>
      <c r="BJ215" s="19" t="s">
        <v>85</v>
      </c>
      <c r="BK215" s="185">
        <f>ROUND(I215*H215,2)</f>
        <v>0</v>
      </c>
      <c r="BL215" s="19" t="s">
        <v>141</v>
      </c>
      <c r="BM215" s="184" t="s">
        <v>591</v>
      </c>
    </row>
    <row r="216" s="13" customFormat="1">
      <c r="B216" s="196"/>
      <c r="D216" s="186" t="s">
        <v>145</v>
      </c>
      <c r="E216" s="197" t="s">
        <v>3</v>
      </c>
      <c r="F216" s="198" t="s">
        <v>592</v>
      </c>
      <c r="H216" s="199">
        <v>10.449999999999999</v>
      </c>
      <c r="I216" s="200"/>
      <c r="L216" s="196"/>
      <c r="M216" s="201"/>
      <c r="N216" s="202"/>
      <c r="O216" s="202"/>
      <c r="P216" s="202"/>
      <c r="Q216" s="202"/>
      <c r="R216" s="202"/>
      <c r="S216" s="202"/>
      <c r="T216" s="203"/>
      <c r="AT216" s="197" t="s">
        <v>145</v>
      </c>
      <c r="AU216" s="197" t="s">
        <v>87</v>
      </c>
      <c r="AV216" s="13" t="s">
        <v>87</v>
      </c>
      <c r="AW216" s="13" t="s">
        <v>37</v>
      </c>
      <c r="AX216" s="13" t="s">
        <v>85</v>
      </c>
      <c r="AY216" s="197" t="s">
        <v>134</v>
      </c>
    </row>
    <row r="217" s="1" customFormat="1" ht="36" customHeight="1">
      <c r="B217" s="172"/>
      <c r="C217" s="173" t="s">
        <v>280</v>
      </c>
      <c r="D217" s="173" t="s">
        <v>136</v>
      </c>
      <c r="E217" s="174" t="s">
        <v>593</v>
      </c>
      <c r="F217" s="175" t="s">
        <v>594</v>
      </c>
      <c r="G217" s="176" t="s">
        <v>139</v>
      </c>
      <c r="H217" s="177">
        <v>139</v>
      </c>
      <c r="I217" s="178"/>
      <c r="J217" s="179">
        <f>ROUND(I217*H217,2)</f>
        <v>0</v>
      </c>
      <c r="K217" s="175" t="s">
        <v>140</v>
      </c>
      <c r="L217" s="38"/>
      <c r="M217" s="180" t="s">
        <v>3</v>
      </c>
      <c r="N217" s="181" t="s">
        <v>48</v>
      </c>
      <c r="O217" s="71"/>
      <c r="P217" s="182">
        <f>O217*H217</f>
        <v>0</v>
      </c>
      <c r="Q217" s="182">
        <v>0</v>
      </c>
      <c r="R217" s="182">
        <f>Q217*H217</f>
        <v>0</v>
      </c>
      <c r="S217" s="182">
        <v>0</v>
      </c>
      <c r="T217" s="183">
        <f>S217*H217</f>
        <v>0</v>
      </c>
      <c r="AR217" s="184" t="s">
        <v>141</v>
      </c>
      <c r="AT217" s="184" t="s">
        <v>136</v>
      </c>
      <c r="AU217" s="184" t="s">
        <v>87</v>
      </c>
      <c r="AY217" s="19" t="s">
        <v>134</v>
      </c>
      <c r="BE217" s="185">
        <f>IF(N217="základní",J217,0)</f>
        <v>0</v>
      </c>
      <c r="BF217" s="185">
        <f>IF(N217="snížená",J217,0)</f>
        <v>0</v>
      </c>
      <c r="BG217" s="185">
        <f>IF(N217="zákl. přenesená",J217,0)</f>
        <v>0</v>
      </c>
      <c r="BH217" s="185">
        <f>IF(N217="sníž. přenesená",J217,0)</f>
        <v>0</v>
      </c>
      <c r="BI217" s="185">
        <f>IF(N217="nulová",J217,0)</f>
        <v>0</v>
      </c>
      <c r="BJ217" s="19" t="s">
        <v>85</v>
      </c>
      <c r="BK217" s="185">
        <f>ROUND(I217*H217,2)</f>
        <v>0</v>
      </c>
      <c r="BL217" s="19" t="s">
        <v>141</v>
      </c>
      <c r="BM217" s="184" t="s">
        <v>595</v>
      </c>
    </row>
    <row r="218" s="1" customFormat="1">
      <c r="B218" s="38"/>
      <c r="D218" s="186" t="s">
        <v>143</v>
      </c>
      <c r="F218" s="187" t="s">
        <v>596</v>
      </c>
      <c r="I218" s="115"/>
      <c r="L218" s="38"/>
      <c r="M218" s="188"/>
      <c r="N218" s="71"/>
      <c r="O218" s="71"/>
      <c r="P218" s="71"/>
      <c r="Q218" s="71"/>
      <c r="R218" s="71"/>
      <c r="S218" s="71"/>
      <c r="T218" s="72"/>
      <c r="AT218" s="19" t="s">
        <v>143</v>
      </c>
      <c r="AU218" s="19" t="s">
        <v>87</v>
      </c>
    </row>
    <row r="219" s="12" customFormat="1">
      <c r="B219" s="189"/>
      <c r="D219" s="186" t="s">
        <v>145</v>
      </c>
      <c r="E219" s="190" t="s">
        <v>3</v>
      </c>
      <c r="F219" s="191" t="s">
        <v>560</v>
      </c>
      <c r="H219" s="190" t="s">
        <v>3</v>
      </c>
      <c r="I219" s="192"/>
      <c r="L219" s="189"/>
      <c r="M219" s="193"/>
      <c r="N219" s="194"/>
      <c r="O219" s="194"/>
      <c r="P219" s="194"/>
      <c r="Q219" s="194"/>
      <c r="R219" s="194"/>
      <c r="S219" s="194"/>
      <c r="T219" s="195"/>
      <c r="AT219" s="190" t="s">
        <v>145</v>
      </c>
      <c r="AU219" s="190" t="s">
        <v>87</v>
      </c>
      <c r="AV219" s="12" t="s">
        <v>85</v>
      </c>
      <c r="AW219" s="12" t="s">
        <v>37</v>
      </c>
      <c r="AX219" s="12" t="s">
        <v>77</v>
      </c>
      <c r="AY219" s="190" t="s">
        <v>134</v>
      </c>
    </row>
    <row r="220" s="13" customFormat="1">
      <c r="B220" s="196"/>
      <c r="D220" s="186" t="s">
        <v>145</v>
      </c>
      <c r="E220" s="197" t="s">
        <v>3</v>
      </c>
      <c r="F220" s="198" t="s">
        <v>597</v>
      </c>
      <c r="H220" s="199">
        <v>63</v>
      </c>
      <c r="I220" s="200"/>
      <c r="L220" s="196"/>
      <c r="M220" s="201"/>
      <c r="N220" s="202"/>
      <c r="O220" s="202"/>
      <c r="P220" s="202"/>
      <c r="Q220" s="202"/>
      <c r="R220" s="202"/>
      <c r="S220" s="202"/>
      <c r="T220" s="203"/>
      <c r="AT220" s="197" t="s">
        <v>145</v>
      </c>
      <c r="AU220" s="197" t="s">
        <v>87</v>
      </c>
      <c r="AV220" s="13" t="s">
        <v>87</v>
      </c>
      <c r="AW220" s="13" t="s">
        <v>37</v>
      </c>
      <c r="AX220" s="13" t="s">
        <v>77</v>
      </c>
      <c r="AY220" s="197" t="s">
        <v>134</v>
      </c>
    </row>
    <row r="221" s="13" customFormat="1">
      <c r="B221" s="196"/>
      <c r="D221" s="186" t="s">
        <v>145</v>
      </c>
      <c r="E221" s="197" t="s">
        <v>3</v>
      </c>
      <c r="F221" s="198" t="s">
        <v>598</v>
      </c>
      <c r="H221" s="199">
        <v>76</v>
      </c>
      <c r="I221" s="200"/>
      <c r="L221" s="196"/>
      <c r="M221" s="201"/>
      <c r="N221" s="202"/>
      <c r="O221" s="202"/>
      <c r="P221" s="202"/>
      <c r="Q221" s="202"/>
      <c r="R221" s="202"/>
      <c r="S221" s="202"/>
      <c r="T221" s="203"/>
      <c r="AT221" s="197" t="s">
        <v>145</v>
      </c>
      <c r="AU221" s="197" t="s">
        <v>87</v>
      </c>
      <c r="AV221" s="13" t="s">
        <v>87</v>
      </c>
      <c r="AW221" s="13" t="s">
        <v>37</v>
      </c>
      <c r="AX221" s="13" t="s">
        <v>77</v>
      </c>
      <c r="AY221" s="197" t="s">
        <v>134</v>
      </c>
    </row>
    <row r="222" s="14" customFormat="1">
      <c r="B222" s="204"/>
      <c r="D222" s="186" t="s">
        <v>145</v>
      </c>
      <c r="E222" s="205" t="s">
        <v>3</v>
      </c>
      <c r="F222" s="206" t="s">
        <v>192</v>
      </c>
      <c r="H222" s="207">
        <v>139</v>
      </c>
      <c r="I222" s="208"/>
      <c r="L222" s="204"/>
      <c r="M222" s="209"/>
      <c r="N222" s="210"/>
      <c r="O222" s="210"/>
      <c r="P222" s="210"/>
      <c r="Q222" s="210"/>
      <c r="R222" s="210"/>
      <c r="S222" s="210"/>
      <c r="T222" s="211"/>
      <c r="AT222" s="205" t="s">
        <v>145</v>
      </c>
      <c r="AU222" s="205" t="s">
        <v>87</v>
      </c>
      <c r="AV222" s="14" t="s">
        <v>141</v>
      </c>
      <c r="AW222" s="14" t="s">
        <v>37</v>
      </c>
      <c r="AX222" s="14" t="s">
        <v>85</v>
      </c>
      <c r="AY222" s="205" t="s">
        <v>134</v>
      </c>
    </row>
    <row r="223" s="11" customFormat="1" ht="22.8" customHeight="1">
      <c r="B223" s="159"/>
      <c r="D223" s="160" t="s">
        <v>76</v>
      </c>
      <c r="E223" s="170" t="s">
        <v>87</v>
      </c>
      <c r="F223" s="170" t="s">
        <v>599</v>
      </c>
      <c r="I223" s="162"/>
      <c r="J223" s="171">
        <f>BK223</f>
        <v>0</v>
      </c>
      <c r="L223" s="159"/>
      <c r="M223" s="164"/>
      <c r="N223" s="165"/>
      <c r="O223" s="165"/>
      <c r="P223" s="166">
        <f>SUM(P224:P333)</f>
        <v>0</v>
      </c>
      <c r="Q223" s="165"/>
      <c r="R223" s="166">
        <f>SUM(R224:R333)</f>
        <v>41.718231880000005</v>
      </c>
      <c r="S223" s="165"/>
      <c r="T223" s="167">
        <f>SUM(T224:T333)</f>
        <v>0</v>
      </c>
      <c r="AR223" s="160" t="s">
        <v>85</v>
      </c>
      <c r="AT223" s="168" t="s">
        <v>76</v>
      </c>
      <c r="AU223" s="168" t="s">
        <v>85</v>
      </c>
      <c r="AY223" s="160" t="s">
        <v>134</v>
      </c>
      <c r="BK223" s="169">
        <f>SUM(BK224:BK333)</f>
        <v>0</v>
      </c>
    </row>
    <row r="224" s="1" customFormat="1" ht="16.5" customHeight="1">
      <c r="B224" s="172"/>
      <c r="C224" s="173" t="s">
        <v>286</v>
      </c>
      <c r="D224" s="173" t="s">
        <v>136</v>
      </c>
      <c r="E224" s="174" t="s">
        <v>600</v>
      </c>
      <c r="F224" s="175" t="s">
        <v>601</v>
      </c>
      <c r="G224" s="176" t="s">
        <v>265</v>
      </c>
      <c r="H224" s="177">
        <v>2.7240000000000002</v>
      </c>
      <c r="I224" s="178"/>
      <c r="J224" s="179">
        <f>ROUND(I224*H224,2)</f>
        <v>0</v>
      </c>
      <c r="K224" s="175" t="s">
        <v>140</v>
      </c>
      <c r="L224" s="38"/>
      <c r="M224" s="180" t="s">
        <v>3</v>
      </c>
      <c r="N224" s="181" t="s">
        <v>48</v>
      </c>
      <c r="O224" s="71"/>
      <c r="P224" s="182">
        <f>O224*H224</f>
        <v>0</v>
      </c>
      <c r="Q224" s="182">
        <v>0</v>
      </c>
      <c r="R224" s="182">
        <f>Q224*H224</f>
        <v>0</v>
      </c>
      <c r="S224" s="182">
        <v>0</v>
      </c>
      <c r="T224" s="183">
        <f>S224*H224</f>
        <v>0</v>
      </c>
      <c r="AR224" s="184" t="s">
        <v>141</v>
      </c>
      <c r="AT224" s="184" t="s">
        <v>136</v>
      </c>
      <c r="AU224" s="184" t="s">
        <v>87</v>
      </c>
      <c r="AY224" s="19" t="s">
        <v>134</v>
      </c>
      <c r="BE224" s="185">
        <f>IF(N224="základní",J224,0)</f>
        <v>0</v>
      </c>
      <c r="BF224" s="185">
        <f>IF(N224="snížená",J224,0)</f>
        <v>0</v>
      </c>
      <c r="BG224" s="185">
        <f>IF(N224="zákl. přenesená",J224,0)</f>
        <v>0</v>
      </c>
      <c r="BH224" s="185">
        <f>IF(N224="sníž. přenesená",J224,0)</f>
        <v>0</v>
      </c>
      <c r="BI224" s="185">
        <f>IF(N224="nulová",J224,0)</f>
        <v>0</v>
      </c>
      <c r="BJ224" s="19" t="s">
        <v>85</v>
      </c>
      <c r="BK224" s="185">
        <f>ROUND(I224*H224,2)</f>
        <v>0</v>
      </c>
      <c r="BL224" s="19" t="s">
        <v>141</v>
      </c>
      <c r="BM224" s="184" t="s">
        <v>602</v>
      </c>
    </row>
    <row r="225" s="12" customFormat="1">
      <c r="B225" s="189"/>
      <c r="D225" s="186" t="s">
        <v>145</v>
      </c>
      <c r="E225" s="190" t="s">
        <v>3</v>
      </c>
      <c r="F225" s="191" t="s">
        <v>603</v>
      </c>
      <c r="H225" s="190" t="s">
        <v>3</v>
      </c>
      <c r="I225" s="192"/>
      <c r="L225" s="189"/>
      <c r="M225" s="193"/>
      <c r="N225" s="194"/>
      <c r="O225" s="194"/>
      <c r="P225" s="194"/>
      <c r="Q225" s="194"/>
      <c r="R225" s="194"/>
      <c r="S225" s="194"/>
      <c r="T225" s="195"/>
      <c r="AT225" s="190" t="s">
        <v>145</v>
      </c>
      <c r="AU225" s="190" t="s">
        <v>87</v>
      </c>
      <c r="AV225" s="12" t="s">
        <v>85</v>
      </c>
      <c r="AW225" s="12" t="s">
        <v>37</v>
      </c>
      <c r="AX225" s="12" t="s">
        <v>77</v>
      </c>
      <c r="AY225" s="190" t="s">
        <v>134</v>
      </c>
    </row>
    <row r="226" s="13" customFormat="1">
      <c r="B226" s="196"/>
      <c r="D226" s="186" t="s">
        <v>145</v>
      </c>
      <c r="E226" s="197" t="s">
        <v>3</v>
      </c>
      <c r="F226" s="198" t="s">
        <v>604</v>
      </c>
      <c r="H226" s="199">
        <v>1.6319999999999999</v>
      </c>
      <c r="I226" s="200"/>
      <c r="L226" s="196"/>
      <c r="M226" s="201"/>
      <c r="N226" s="202"/>
      <c r="O226" s="202"/>
      <c r="P226" s="202"/>
      <c r="Q226" s="202"/>
      <c r="R226" s="202"/>
      <c r="S226" s="202"/>
      <c r="T226" s="203"/>
      <c r="AT226" s="197" t="s">
        <v>145</v>
      </c>
      <c r="AU226" s="197" t="s">
        <v>87</v>
      </c>
      <c r="AV226" s="13" t="s">
        <v>87</v>
      </c>
      <c r="AW226" s="13" t="s">
        <v>37</v>
      </c>
      <c r="AX226" s="13" t="s">
        <v>77</v>
      </c>
      <c r="AY226" s="197" t="s">
        <v>134</v>
      </c>
    </row>
    <row r="227" s="13" customFormat="1">
      <c r="B227" s="196"/>
      <c r="D227" s="186" t="s">
        <v>145</v>
      </c>
      <c r="E227" s="197" t="s">
        <v>3</v>
      </c>
      <c r="F227" s="198" t="s">
        <v>605</v>
      </c>
      <c r="H227" s="199">
        <v>1.0920000000000001</v>
      </c>
      <c r="I227" s="200"/>
      <c r="L227" s="196"/>
      <c r="M227" s="201"/>
      <c r="N227" s="202"/>
      <c r="O227" s="202"/>
      <c r="P227" s="202"/>
      <c r="Q227" s="202"/>
      <c r="R227" s="202"/>
      <c r="S227" s="202"/>
      <c r="T227" s="203"/>
      <c r="AT227" s="197" t="s">
        <v>145</v>
      </c>
      <c r="AU227" s="197" t="s">
        <v>87</v>
      </c>
      <c r="AV227" s="13" t="s">
        <v>87</v>
      </c>
      <c r="AW227" s="13" t="s">
        <v>37</v>
      </c>
      <c r="AX227" s="13" t="s">
        <v>77</v>
      </c>
      <c r="AY227" s="197" t="s">
        <v>134</v>
      </c>
    </row>
    <row r="228" s="14" customFormat="1">
      <c r="B228" s="204"/>
      <c r="D228" s="186" t="s">
        <v>145</v>
      </c>
      <c r="E228" s="205" t="s">
        <v>3</v>
      </c>
      <c r="F228" s="206" t="s">
        <v>192</v>
      </c>
      <c r="H228" s="207">
        <v>2.7240000000000002</v>
      </c>
      <c r="I228" s="208"/>
      <c r="L228" s="204"/>
      <c r="M228" s="209"/>
      <c r="N228" s="210"/>
      <c r="O228" s="210"/>
      <c r="P228" s="210"/>
      <c r="Q228" s="210"/>
      <c r="R228" s="210"/>
      <c r="S228" s="210"/>
      <c r="T228" s="211"/>
      <c r="AT228" s="205" t="s">
        <v>145</v>
      </c>
      <c r="AU228" s="205" t="s">
        <v>87</v>
      </c>
      <c r="AV228" s="14" t="s">
        <v>141</v>
      </c>
      <c r="AW228" s="14" t="s">
        <v>37</v>
      </c>
      <c r="AX228" s="14" t="s">
        <v>85</v>
      </c>
      <c r="AY228" s="205" t="s">
        <v>134</v>
      </c>
    </row>
    <row r="229" s="1" customFormat="1" ht="24" customHeight="1">
      <c r="B229" s="172"/>
      <c r="C229" s="173" t="s">
        <v>292</v>
      </c>
      <c r="D229" s="173" t="s">
        <v>136</v>
      </c>
      <c r="E229" s="174" t="s">
        <v>606</v>
      </c>
      <c r="F229" s="175" t="s">
        <v>607</v>
      </c>
      <c r="G229" s="176" t="s">
        <v>304</v>
      </c>
      <c r="H229" s="177">
        <v>22.699999999999999</v>
      </c>
      <c r="I229" s="178"/>
      <c r="J229" s="179">
        <f>ROUND(I229*H229,2)</f>
        <v>0</v>
      </c>
      <c r="K229" s="175" t="s">
        <v>140</v>
      </c>
      <c r="L229" s="38"/>
      <c r="M229" s="180" t="s">
        <v>3</v>
      </c>
      <c r="N229" s="181" t="s">
        <v>48</v>
      </c>
      <c r="O229" s="71"/>
      <c r="P229" s="182">
        <f>O229*H229</f>
        <v>0</v>
      </c>
      <c r="Q229" s="182">
        <v>0.00114</v>
      </c>
      <c r="R229" s="182">
        <f>Q229*H229</f>
        <v>0.025877999999999998</v>
      </c>
      <c r="S229" s="182">
        <v>0</v>
      </c>
      <c r="T229" s="183">
        <f>S229*H229</f>
        <v>0</v>
      </c>
      <c r="AR229" s="184" t="s">
        <v>141</v>
      </c>
      <c r="AT229" s="184" t="s">
        <v>136</v>
      </c>
      <c r="AU229" s="184" t="s">
        <v>87</v>
      </c>
      <c r="AY229" s="19" t="s">
        <v>134</v>
      </c>
      <c r="BE229" s="185">
        <f>IF(N229="základní",J229,0)</f>
        <v>0</v>
      </c>
      <c r="BF229" s="185">
        <f>IF(N229="snížená",J229,0)</f>
        <v>0</v>
      </c>
      <c r="BG229" s="185">
        <f>IF(N229="zákl. přenesená",J229,0)</f>
        <v>0</v>
      </c>
      <c r="BH229" s="185">
        <f>IF(N229="sníž. přenesená",J229,0)</f>
        <v>0</v>
      </c>
      <c r="BI229" s="185">
        <f>IF(N229="nulová",J229,0)</f>
        <v>0</v>
      </c>
      <c r="BJ229" s="19" t="s">
        <v>85</v>
      </c>
      <c r="BK229" s="185">
        <f>ROUND(I229*H229,2)</f>
        <v>0</v>
      </c>
      <c r="BL229" s="19" t="s">
        <v>141</v>
      </c>
      <c r="BM229" s="184" t="s">
        <v>608</v>
      </c>
    </row>
    <row r="230" s="1" customFormat="1">
      <c r="B230" s="38"/>
      <c r="D230" s="186" t="s">
        <v>143</v>
      </c>
      <c r="F230" s="187" t="s">
        <v>609</v>
      </c>
      <c r="I230" s="115"/>
      <c r="L230" s="38"/>
      <c r="M230" s="188"/>
      <c r="N230" s="71"/>
      <c r="O230" s="71"/>
      <c r="P230" s="71"/>
      <c r="Q230" s="71"/>
      <c r="R230" s="71"/>
      <c r="S230" s="71"/>
      <c r="T230" s="72"/>
      <c r="AT230" s="19" t="s">
        <v>143</v>
      </c>
      <c r="AU230" s="19" t="s">
        <v>87</v>
      </c>
    </row>
    <row r="231" s="12" customFormat="1">
      <c r="B231" s="189"/>
      <c r="D231" s="186" t="s">
        <v>145</v>
      </c>
      <c r="E231" s="190" t="s">
        <v>3</v>
      </c>
      <c r="F231" s="191" t="s">
        <v>603</v>
      </c>
      <c r="H231" s="190" t="s">
        <v>3</v>
      </c>
      <c r="I231" s="192"/>
      <c r="L231" s="189"/>
      <c r="M231" s="193"/>
      <c r="N231" s="194"/>
      <c r="O231" s="194"/>
      <c r="P231" s="194"/>
      <c r="Q231" s="194"/>
      <c r="R231" s="194"/>
      <c r="S231" s="194"/>
      <c r="T231" s="195"/>
      <c r="AT231" s="190" t="s">
        <v>145</v>
      </c>
      <c r="AU231" s="190" t="s">
        <v>87</v>
      </c>
      <c r="AV231" s="12" t="s">
        <v>85</v>
      </c>
      <c r="AW231" s="12" t="s">
        <v>37</v>
      </c>
      <c r="AX231" s="12" t="s">
        <v>77</v>
      </c>
      <c r="AY231" s="190" t="s">
        <v>134</v>
      </c>
    </row>
    <row r="232" s="13" customFormat="1">
      <c r="B232" s="196"/>
      <c r="D232" s="186" t="s">
        <v>145</v>
      </c>
      <c r="E232" s="197" t="s">
        <v>3</v>
      </c>
      <c r="F232" s="198" t="s">
        <v>610</v>
      </c>
      <c r="H232" s="199">
        <v>13.6</v>
      </c>
      <c r="I232" s="200"/>
      <c r="L232" s="196"/>
      <c r="M232" s="201"/>
      <c r="N232" s="202"/>
      <c r="O232" s="202"/>
      <c r="P232" s="202"/>
      <c r="Q232" s="202"/>
      <c r="R232" s="202"/>
      <c r="S232" s="202"/>
      <c r="T232" s="203"/>
      <c r="AT232" s="197" t="s">
        <v>145</v>
      </c>
      <c r="AU232" s="197" t="s">
        <v>87</v>
      </c>
      <c r="AV232" s="13" t="s">
        <v>87</v>
      </c>
      <c r="AW232" s="13" t="s">
        <v>37</v>
      </c>
      <c r="AX232" s="13" t="s">
        <v>77</v>
      </c>
      <c r="AY232" s="197" t="s">
        <v>134</v>
      </c>
    </row>
    <row r="233" s="13" customFormat="1">
      <c r="B233" s="196"/>
      <c r="D233" s="186" t="s">
        <v>145</v>
      </c>
      <c r="E233" s="197" t="s">
        <v>3</v>
      </c>
      <c r="F233" s="198" t="s">
        <v>611</v>
      </c>
      <c r="H233" s="199">
        <v>9.0999999999999996</v>
      </c>
      <c r="I233" s="200"/>
      <c r="L233" s="196"/>
      <c r="M233" s="201"/>
      <c r="N233" s="202"/>
      <c r="O233" s="202"/>
      <c r="P233" s="202"/>
      <c r="Q233" s="202"/>
      <c r="R233" s="202"/>
      <c r="S233" s="202"/>
      <c r="T233" s="203"/>
      <c r="AT233" s="197" t="s">
        <v>145</v>
      </c>
      <c r="AU233" s="197" t="s">
        <v>87</v>
      </c>
      <c r="AV233" s="13" t="s">
        <v>87</v>
      </c>
      <c r="AW233" s="13" t="s">
        <v>37</v>
      </c>
      <c r="AX233" s="13" t="s">
        <v>77</v>
      </c>
      <c r="AY233" s="197" t="s">
        <v>134</v>
      </c>
    </row>
    <row r="234" s="14" customFormat="1">
      <c r="B234" s="204"/>
      <c r="D234" s="186" t="s">
        <v>145</v>
      </c>
      <c r="E234" s="205" t="s">
        <v>3</v>
      </c>
      <c r="F234" s="206" t="s">
        <v>192</v>
      </c>
      <c r="H234" s="207">
        <v>22.699999999999999</v>
      </c>
      <c r="I234" s="208"/>
      <c r="L234" s="204"/>
      <c r="M234" s="209"/>
      <c r="N234" s="210"/>
      <c r="O234" s="210"/>
      <c r="P234" s="210"/>
      <c r="Q234" s="210"/>
      <c r="R234" s="210"/>
      <c r="S234" s="210"/>
      <c r="T234" s="211"/>
      <c r="AT234" s="205" t="s">
        <v>145</v>
      </c>
      <c r="AU234" s="205" t="s">
        <v>87</v>
      </c>
      <c r="AV234" s="14" t="s">
        <v>141</v>
      </c>
      <c r="AW234" s="14" t="s">
        <v>37</v>
      </c>
      <c r="AX234" s="14" t="s">
        <v>85</v>
      </c>
      <c r="AY234" s="205" t="s">
        <v>134</v>
      </c>
    </row>
    <row r="235" s="1" customFormat="1" ht="24" customHeight="1">
      <c r="B235" s="172"/>
      <c r="C235" s="173" t="s">
        <v>301</v>
      </c>
      <c r="D235" s="173" t="s">
        <v>136</v>
      </c>
      <c r="E235" s="174" t="s">
        <v>612</v>
      </c>
      <c r="F235" s="175" t="s">
        <v>613</v>
      </c>
      <c r="G235" s="176" t="s">
        <v>304</v>
      </c>
      <c r="H235" s="177">
        <v>1.8</v>
      </c>
      <c r="I235" s="178"/>
      <c r="J235" s="179">
        <f>ROUND(I235*H235,2)</f>
        <v>0</v>
      </c>
      <c r="K235" s="175" t="s">
        <v>140</v>
      </c>
      <c r="L235" s="38"/>
      <c r="M235" s="180" t="s">
        <v>3</v>
      </c>
      <c r="N235" s="181" t="s">
        <v>48</v>
      </c>
      <c r="O235" s="71"/>
      <c r="P235" s="182">
        <f>O235*H235</f>
        <v>0</v>
      </c>
      <c r="Q235" s="182">
        <v>0.00092000000000000003</v>
      </c>
      <c r="R235" s="182">
        <f>Q235*H235</f>
        <v>0.0016560000000000001</v>
      </c>
      <c r="S235" s="182">
        <v>0</v>
      </c>
      <c r="T235" s="183">
        <f>S235*H235</f>
        <v>0</v>
      </c>
      <c r="AR235" s="184" t="s">
        <v>141</v>
      </c>
      <c r="AT235" s="184" t="s">
        <v>136</v>
      </c>
      <c r="AU235" s="184" t="s">
        <v>87</v>
      </c>
      <c r="AY235" s="19" t="s">
        <v>134</v>
      </c>
      <c r="BE235" s="185">
        <f>IF(N235="základní",J235,0)</f>
        <v>0</v>
      </c>
      <c r="BF235" s="185">
        <f>IF(N235="snížená",J235,0)</f>
        <v>0</v>
      </c>
      <c r="BG235" s="185">
        <f>IF(N235="zákl. přenesená",J235,0)</f>
        <v>0</v>
      </c>
      <c r="BH235" s="185">
        <f>IF(N235="sníž. přenesená",J235,0)</f>
        <v>0</v>
      </c>
      <c r="BI235" s="185">
        <f>IF(N235="nulová",J235,0)</f>
        <v>0</v>
      </c>
      <c r="BJ235" s="19" t="s">
        <v>85</v>
      </c>
      <c r="BK235" s="185">
        <f>ROUND(I235*H235,2)</f>
        <v>0</v>
      </c>
      <c r="BL235" s="19" t="s">
        <v>141</v>
      </c>
      <c r="BM235" s="184" t="s">
        <v>614</v>
      </c>
    </row>
    <row r="236" s="1" customFormat="1">
      <c r="B236" s="38"/>
      <c r="D236" s="186" t="s">
        <v>143</v>
      </c>
      <c r="F236" s="187" t="s">
        <v>609</v>
      </c>
      <c r="I236" s="115"/>
      <c r="L236" s="38"/>
      <c r="M236" s="188"/>
      <c r="N236" s="71"/>
      <c r="O236" s="71"/>
      <c r="P236" s="71"/>
      <c r="Q236" s="71"/>
      <c r="R236" s="71"/>
      <c r="S236" s="71"/>
      <c r="T236" s="72"/>
      <c r="AT236" s="19" t="s">
        <v>143</v>
      </c>
      <c r="AU236" s="19" t="s">
        <v>87</v>
      </c>
    </row>
    <row r="237" s="12" customFormat="1">
      <c r="B237" s="189"/>
      <c r="D237" s="186" t="s">
        <v>145</v>
      </c>
      <c r="E237" s="190" t="s">
        <v>3</v>
      </c>
      <c r="F237" s="191" t="s">
        <v>603</v>
      </c>
      <c r="H237" s="190" t="s">
        <v>3</v>
      </c>
      <c r="I237" s="192"/>
      <c r="L237" s="189"/>
      <c r="M237" s="193"/>
      <c r="N237" s="194"/>
      <c r="O237" s="194"/>
      <c r="P237" s="194"/>
      <c r="Q237" s="194"/>
      <c r="R237" s="194"/>
      <c r="S237" s="194"/>
      <c r="T237" s="195"/>
      <c r="AT237" s="190" t="s">
        <v>145</v>
      </c>
      <c r="AU237" s="190" t="s">
        <v>87</v>
      </c>
      <c r="AV237" s="12" t="s">
        <v>85</v>
      </c>
      <c r="AW237" s="12" t="s">
        <v>37</v>
      </c>
      <c r="AX237" s="12" t="s">
        <v>77</v>
      </c>
      <c r="AY237" s="190" t="s">
        <v>134</v>
      </c>
    </row>
    <row r="238" s="13" customFormat="1">
      <c r="B238" s="196"/>
      <c r="D238" s="186" t="s">
        <v>145</v>
      </c>
      <c r="E238" s="197" t="s">
        <v>3</v>
      </c>
      <c r="F238" s="198" t="s">
        <v>615</v>
      </c>
      <c r="H238" s="199">
        <v>0.90000000000000002</v>
      </c>
      <c r="I238" s="200"/>
      <c r="L238" s="196"/>
      <c r="M238" s="201"/>
      <c r="N238" s="202"/>
      <c r="O238" s="202"/>
      <c r="P238" s="202"/>
      <c r="Q238" s="202"/>
      <c r="R238" s="202"/>
      <c r="S238" s="202"/>
      <c r="T238" s="203"/>
      <c r="AT238" s="197" t="s">
        <v>145</v>
      </c>
      <c r="AU238" s="197" t="s">
        <v>87</v>
      </c>
      <c r="AV238" s="13" t="s">
        <v>87</v>
      </c>
      <c r="AW238" s="13" t="s">
        <v>37</v>
      </c>
      <c r="AX238" s="13" t="s">
        <v>77</v>
      </c>
      <c r="AY238" s="197" t="s">
        <v>134</v>
      </c>
    </row>
    <row r="239" s="13" customFormat="1">
      <c r="B239" s="196"/>
      <c r="D239" s="186" t="s">
        <v>145</v>
      </c>
      <c r="E239" s="197" t="s">
        <v>3</v>
      </c>
      <c r="F239" s="198" t="s">
        <v>616</v>
      </c>
      <c r="H239" s="199">
        <v>0.90000000000000002</v>
      </c>
      <c r="I239" s="200"/>
      <c r="L239" s="196"/>
      <c r="M239" s="201"/>
      <c r="N239" s="202"/>
      <c r="O239" s="202"/>
      <c r="P239" s="202"/>
      <c r="Q239" s="202"/>
      <c r="R239" s="202"/>
      <c r="S239" s="202"/>
      <c r="T239" s="203"/>
      <c r="AT239" s="197" t="s">
        <v>145</v>
      </c>
      <c r="AU239" s="197" t="s">
        <v>87</v>
      </c>
      <c r="AV239" s="13" t="s">
        <v>87</v>
      </c>
      <c r="AW239" s="13" t="s">
        <v>37</v>
      </c>
      <c r="AX239" s="13" t="s">
        <v>77</v>
      </c>
      <c r="AY239" s="197" t="s">
        <v>134</v>
      </c>
    </row>
    <row r="240" s="14" customFormat="1">
      <c r="B240" s="204"/>
      <c r="D240" s="186" t="s">
        <v>145</v>
      </c>
      <c r="E240" s="205" t="s">
        <v>3</v>
      </c>
      <c r="F240" s="206" t="s">
        <v>192</v>
      </c>
      <c r="H240" s="207">
        <v>1.8</v>
      </c>
      <c r="I240" s="208"/>
      <c r="L240" s="204"/>
      <c r="M240" s="209"/>
      <c r="N240" s="210"/>
      <c r="O240" s="210"/>
      <c r="P240" s="210"/>
      <c r="Q240" s="210"/>
      <c r="R240" s="210"/>
      <c r="S240" s="210"/>
      <c r="T240" s="211"/>
      <c r="AT240" s="205" t="s">
        <v>145</v>
      </c>
      <c r="AU240" s="205" t="s">
        <v>87</v>
      </c>
      <c r="AV240" s="14" t="s">
        <v>141</v>
      </c>
      <c r="AW240" s="14" t="s">
        <v>37</v>
      </c>
      <c r="AX240" s="14" t="s">
        <v>85</v>
      </c>
      <c r="AY240" s="205" t="s">
        <v>134</v>
      </c>
    </row>
    <row r="241" s="1" customFormat="1" ht="16.5" customHeight="1">
      <c r="B241" s="172"/>
      <c r="C241" s="173" t="s">
        <v>307</v>
      </c>
      <c r="D241" s="173" t="s">
        <v>136</v>
      </c>
      <c r="E241" s="174" t="s">
        <v>617</v>
      </c>
      <c r="F241" s="175" t="s">
        <v>618</v>
      </c>
      <c r="G241" s="176" t="s">
        <v>304</v>
      </c>
      <c r="H241" s="177">
        <v>22.699999999999999</v>
      </c>
      <c r="I241" s="178"/>
      <c r="J241" s="179">
        <f>ROUND(I241*H241,2)</f>
        <v>0</v>
      </c>
      <c r="K241" s="175" t="s">
        <v>140</v>
      </c>
      <c r="L241" s="38"/>
      <c r="M241" s="180" t="s">
        <v>3</v>
      </c>
      <c r="N241" s="181" t="s">
        <v>48</v>
      </c>
      <c r="O241" s="71"/>
      <c r="P241" s="182">
        <f>O241*H241</f>
        <v>0</v>
      </c>
      <c r="Q241" s="182">
        <v>0.00016000000000000001</v>
      </c>
      <c r="R241" s="182">
        <f>Q241*H241</f>
        <v>0.0036320000000000002</v>
      </c>
      <c r="S241" s="182">
        <v>0</v>
      </c>
      <c r="T241" s="183">
        <f>S241*H241</f>
        <v>0</v>
      </c>
      <c r="AR241" s="184" t="s">
        <v>141</v>
      </c>
      <c r="AT241" s="184" t="s">
        <v>136</v>
      </c>
      <c r="AU241" s="184" t="s">
        <v>87</v>
      </c>
      <c r="AY241" s="19" t="s">
        <v>134</v>
      </c>
      <c r="BE241" s="185">
        <f>IF(N241="základní",J241,0)</f>
        <v>0</v>
      </c>
      <c r="BF241" s="185">
        <f>IF(N241="snížená",J241,0)</f>
        <v>0</v>
      </c>
      <c r="BG241" s="185">
        <f>IF(N241="zákl. přenesená",J241,0)</f>
        <v>0</v>
      </c>
      <c r="BH241" s="185">
        <f>IF(N241="sníž. přenesená",J241,0)</f>
        <v>0</v>
      </c>
      <c r="BI241" s="185">
        <f>IF(N241="nulová",J241,0)</f>
        <v>0</v>
      </c>
      <c r="BJ241" s="19" t="s">
        <v>85</v>
      </c>
      <c r="BK241" s="185">
        <f>ROUND(I241*H241,2)</f>
        <v>0</v>
      </c>
      <c r="BL241" s="19" t="s">
        <v>141</v>
      </c>
      <c r="BM241" s="184" t="s">
        <v>619</v>
      </c>
    </row>
    <row r="242" s="1" customFormat="1">
      <c r="B242" s="38"/>
      <c r="D242" s="186" t="s">
        <v>143</v>
      </c>
      <c r="F242" s="187" t="s">
        <v>620</v>
      </c>
      <c r="I242" s="115"/>
      <c r="L242" s="38"/>
      <c r="M242" s="188"/>
      <c r="N242" s="71"/>
      <c r="O242" s="71"/>
      <c r="P242" s="71"/>
      <c r="Q242" s="71"/>
      <c r="R242" s="71"/>
      <c r="S242" s="71"/>
      <c r="T242" s="72"/>
      <c r="AT242" s="19" t="s">
        <v>143</v>
      </c>
      <c r="AU242" s="19" t="s">
        <v>87</v>
      </c>
    </row>
    <row r="243" s="12" customFormat="1">
      <c r="B243" s="189"/>
      <c r="D243" s="186" t="s">
        <v>145</v>
      </c>
      <c r="E243" s="190" t="s">
        <v>3</v>
      </c>
      <c r="F243" s="191" t="s">
        <v>603</v>
      </c>
      <c r="H243" s="190" t="s">
        <v>3</v>
      </c>
      <c r="I243" s="192"/>
      <c r="L243" s="189"/>
      <c r="M243" s="193"/>
      <c r="N243" s="194"/>
      <c r="O243" s="194"/>
      <c r="P243" s="194"/>
      <c r="Q243" s="194"/>
      <c r="R243" s="194"/>
      <c r="S243" s="194"/>
      <c r="T243" s="195"/>
      <c r="AT243" s="190" t="s">
        <v>145</v>
      </c>
      <c r="AU243" s="190" t="s">
        <v>87</v>
      </c>
      <c r="AV243" s="12" t="s">
        <v>85</v>
      </c>
      <c r="AW243" s="12" t="s">
        <v>37</v>
      </c>
      <c r="AX243" s="12" t="s">
        <v>77</v>
      </c>
      <c r="AY243" s="190" t="s">
        <v>134</v>
      </c>
    </row>
    <row r="244" s="13" customFormat="1">
      <c r="B244" s="196"/>
      <c r="D244" s="186" t="s">
        <v>145</v>
      </c>
      <c r="E244" s="197" t="s">
        <v>3</v>
      </c>
      <c r="F244" s="198" t="s">
        <v>610</v>
      </c>
      <c r="H244" s="199">
        <v>13.6</v>
      </c>
      <c r="I244" s="200"/>
      <c r="L244" s="196"/>
      <c r="M244" s="201"/>
      <c r="N244" s="202"/>
      <c r="O244" s="202"/>
      <c r="P244" s="202"/>
      <c r="Q244" s="202"/>
      <c r="R244" s="202"/>
      <c r="S244" s="202"/>
      <c r="T244" s="203"/>
      <c r="AT244" s="197" t="s">
        <v>145</v>
      </c>
      <c r="AU244" s="197" t="s">
        <v>87</v>
      </c>
      <c r="AV244" s="13" t="s">
        <v>87</v>
      </c>
      <c r="AW244" s="13" t="s">
        <v>37</v>
      </c>
      <c r="AX244" s="13" t="s">
        <v>77</v>
      </c>
      <c r="AY244" s="197" t="s">
        <v>134</v>
      </c>
    </row>
    <row r="245" s="13" customFormat="1">
      <c r="B245" s="196"/>
      <c r="D245" s="186" t="s">
        <v>145</v>
      </c>
      <c r="E245" s="197" t="s">
        <v>3</v>
      </c>
      <c r="F245" s="198" t="s">
        <v>611</v>
      </c>
      <c r="H245" s="199">
        <v>9.0999999999999996</v>
      </c>
      <c r="I245" s="200"/>
      <c r="L245" s="196"/>
      <c r="M245" s="201"/>
      <c r="N245" s="202"/>
      <c r="O245" s="202"/>
      <c r="P245" s="202"/>
      <c r="Q245" s="202"/>
      <c r="R245" s="202"/>
      <c r="S245" s="202"/>
      <c r="T245" s="203"/>
      <c r="AT245" s="197" t="s">
        <v>145</v>
      </c>
      <c r="AU245" s="197" t="s">
        <v>87</v>
      </c>
      <c r="AV245" s="13" t="s">
        <v>87</v>
      </c>
      <c r="AW245" s="13" t="s">
        <v>37</v>
      </c>
      <c r="AX245" s="13" t="s">
        <v>77</v>
      </c>
      <c r="AY245" s="197" t="s">
        <v>134</v>
      </c>
    </row>
    <row r="246" s="14" customFormat="1">
      <c r="B246" s="204"/>
      <c r="D246" s="186" t="s">
        <v>145</v>
      </c>
      <c r="E246" s="205" t="s">
        <v>3</v>
      </c>
      <c r="F246" s="206" t="s">
        <v>192</v>
      </c>
      <c r="H246" s="207">
        <v>22.699999999999999</v>
      </c>
      <c r="I246" s="208"/>
      <c r="L246" s="204"/>
      <c r="M246" s="209"/>
      <c r="N246" s="210"/>
      <c r="O246" s="210"/>
      <c r="P246" s="210"/>
      <c r="Q246" s="210"/>
      <c r="R246" s="210"/>
      <c r="S246" s="210"/>
      <c r="T246" s="211"/>
      <c r="AT246" s="205" t="s">
        <v>145</v>
      </c>
      <c r="AU246" s="205" t="s">
        <v>87</v>
      </c>
      <c r="AV246" s="14" t="s">
        <v>141</v>
      </c>
      <c r="AW246" s="14" t="s">
        <v>37</v>
      </c>
      <c r="AX246" s="14" t="s">
        <v>85</v>
      </c>
      <c r="AY246" s="205" t="s">
        <v>134</v>
      </c>
    </row>
    <row r="247" s="1" customFormat="1" ht="36" customHeight="1">
      <c r="B247" s="172"/>
      <c r="C247" s="173" t="s">
        <v>314</v>
      </c>
      <c r="D247" s="173" t="s">
        <v>136</v>
      </c>
      <c r="E247" s="174" t="s">
        <v>621</v>
      </c>
      <c r="F247" s="175" t="s">
        <v>622</v>
      </c>
      <c r="G247" s="176" t="s">
        <v>304</v>
      </c>
      <c r="H247" s="177">
        <v>6.4000000000000004</v>
      </c>
      <c r="I247" s="178"/>
      <c r="J247" s="179">
        <f>ROUND(I247*H247,2)</f>
        <v>0</v>
      </c>
      <c r="K247" s="175" t="s">
        <v>140</v>
      </c>
      <c r="L247" s="38"/>
      <c r="M247" s="180" t="s">
        <v>3</v>
      </c>
      <c r="N247" s="181" t="s">
        <v>48</v>
      </c>
      <c r="O247" s="71"/>
      <c r="P247" s="182">
        <f>O247*H247</f>
        <v>0</v>
      </c>
      <c r="Q247" s="182">
        <v>0.00011</v>
      </c>
      <c r="R247" s="182">
        <f>Q247*H247</f>
        <v>0.00070400000000000009</v>
      </c>
      <c r="S247" s="182">
        <v>0</v>
      </c>
      <c r="T247" s="183">
        <f>S247*H247</f>
        <v>0</v>
      </c>
      <c r="AR247" s="184" t="s">
        <v>141</v>
      </c>
      <c r="AT247" s="184" t="s">
        <v>136</v>
      </c>
      <c r="AU247" s="184" t="s">
        <v>87</v>
      </c>
      <c r="AY247" s="19" t="s">
        <v>134</v>
      </c>
      <c r="BE247" s="185">
        <f>IF(N247="základní",J247,0)</f>
        <v>0</v>
      </c>
      <c r="BF247" s="185">
        <f>IF(N247="snížená",J247,0)</f>
        <v>0</v>
      </c>
      <c r="BG247" s="185">
        <f>IF(N247="zákl. přenesená",J247,0)</f>
        <v>0</v>
      </c>
      <c r="BH247" s="185">
        <f>IF(N247="sníž. přenesená",J247,0)</f>
        <v>0</v>
      </c>
      <c r="BI247" s="185">
        <f>IF(N247="nulová",J247,0)</f>
        <v>0</v>
      </c>
      <c r="BJ247" s="19" t="s">
        <v>85</v>
      </c>
      <c r="BK247" s="185">
        <f>ROUND(I247*H247,2)</f>
        <v>0</v>
      </c>
      <c r="BL247" s="19" t="s">
        <v>141</v>
      </c>
      <c r="BM247" s="184" t="s">
        <v>623</v>
      </c>
    </row>
    <row r="248" s="13" customFormat="1">
      <c r="B248" s="196"/>
      <c r="D248" s="186" t="s">
        <v>145</v>
      </c>
      <c r="E248" s="197" t="s">
        <v>3</v>
      </c>
      <c r="F248" s="198" t="s">
        <v>624</v>
      </c>
      <c r="H248" s="199">
        <v>6.4000000000000004</v>
      </c>
      <c r="I248" s="200"/>
      <c r="L248" s="196"/>
      <c r="M248" s="201"/>
      <c r="N248" s="202"/>
      <c r="O248" s="202"/>
      <c r="P248" s="202"/>
      <c r="Q248" s="202"/>
      <c r="R248" s="202"/>
      <c r="S248" s="202"/>
      <c r="T248" s="203"/>
      <c r="AT248" s="197" t="s">
        <v>145</v>
      </c>
      <c r="AU248" s="197" t="s">
        <v>87</v>
      </c>
      <c r="AV248" s="13" t="s">
        <v>87</v>
      </c>
      <c r="AW248" s="13" t="s">
        <v>37</v>
      </c>
      <c r="AX248" s="13" t="s">
        <v>85</v>
      </c>
      <c r="AY248" s="197" t="s">
        <v>134</v>
      </c>
    </row>
    <row r="249" s="1" customFormat="1" ht="36" customHeight="1">
      <c r="B249" s="172"/>
      <c r="C249" s="173" t="s">
        <v>320</v>
      </c>
      <c r="D249" s="173" t="s">
        <v>136</v>
      </c>
      <c r="E249" s="174" t="s">
        <v>625</v>
      </c>
      <c r="F249" s="175" t="s">
        <v>626</v>
      </c>
      <c r="G249" s="176" t="s">
        <v>304</v>
      </c>
      <c r="H249" s="177">
        <v>240</v>
      </c>
      <c r="I249" s="178"/>
      <c r="J249" s="179">
        <f>ROUND(I249*H249,2)</f>
        <v>0</v>
      </c>
      <c r="K249" s="175" t="s">
        <v>140</v>
      </c>
      <c r="L249" s="38"/>
      <c r="M249" s="180" t="s">
        <v>3</v>
      </c>
      <c r="N249" s="181" t="s">
        <v>48</v>
      </c>
      <c r="O249" s="71"/>
      <c r="P249" s="182">
        <f>O249*H249</f>
        <v>0</v>
      </c>
      <c r="Q249" s="182">
        <v>0.00016000000000000001</v>
      </c>
      <c r="R249" s="182">
        <f>Q249*H249</f>
        <v>0.038400000000000004</v>
      </c>
      <c r="S249" s="182">
        <v>0</v>
      </c>
      <c r="T249" s="183">
        <f>S249*H249</f>
        <v>0</v>
      </c>
      <c r="AR249" s="184" t="s">
        <v>141</v>
      </c>
      <c r="AT249" s="184" t="s">
        <v>136</v>
      </c>
      <c r="AU249" s="184" t="s">
        <v>87</v>
      </c>
      <c r="AY249" s="19" t="s">
        <v>134</v>
      </c>
      <c r="BE249" s="185">
        <f>IF(N249="základní",J249,0)</f>
        <v>0</v>
      </c>
      <c r="BF249" s="185">
        <f>IF(N249="snížená",J249,0)</f>
        <v>0</v>
      </c>
      <c r="BG249" s="185">
        <f>IF(N249="zákl. přenesená",J249,0)</f>
        <v>0</v>
      </c>
      <c r="BH249" s="185">
        <f>IF(N249="sníž. přenesená",J249,0)</f>
        <v>0</v>
      </c>
      <c r="BI249" s="185">
        <f>IF(N249="nulová",J249,0)</f>
        <v>0</v>
      </c>
      <c r="BJ249" s="19" t="s">
        <v>85</v>
      </c>
      <c r="BK249" s="185">
        <f>ROUND(I249*H249,2)</f>
        <v>0</v>
      </c>
      <c r="BL249" s="19" t="s">
        <v>141</v>
      </c>
      <c r="BM249" s="184" t="s">
        <v>627</v>
      </c>
    </row>
    <row r="250" s="12" customFormat="1">
      <c r="B250" s="189"/>
      <c r="D250" s="186" t="s">
        <v>145</v>
      </c>
      <c r="E250" s="190" t="s">
        <v>3</v>
      </c>
      <c r="F250" s="191" t="s">
        <v>628</v>
      </c>
      <c r="H250" s="190" t="s">
        <v>3</v>
      </c>
      <c r="I250" s="192"/>
      <c r="L250" s="189"/>
      <c r="M250" s="193"/>
      <c r="N250" s="194"/>
      <c r="O250" s="194"/>
      <c r="P250" s="194"/>
      <c r="Q250" s="194"/>
      <c r="R250" s="194"/>
      <c r="S250" s="194"/>
      <c r="T250" s="195"/>
      <c r="AT250" s="190" t="s">
        <v>145</v>
      </c>
      <c r="AU250" s="190" t="s">
        <v>87</v>
      </c>
      <c r="AV250" s="12" t="s">
        <v>85</v>
      </c>
      <c r="AW250" s="12" t="s">
        <v>37</v>
      </c>
      <c r="AX250" s="12" t="s">
        <v>77</v>
      </c>
      <c r="AY250" s="190" t="s">
        <v>134</v>
      </c>
    </row>
    <row r="251" s="13" customFormat="1">
      <c r="B251" s="196"/>
      <c r="D251" s="186" t="s">
        <v>145</v>
      </c>
      <c r="E251" s="197" t="s">
        <v>3</v>
      </c>
      <c r="F251" s="198" t="s">
        <v>629</v>
      </c>
      <c r="H251" s="199">
        <v>240</v>
      </c>
      <c r="I251" s="200"/>
      <c r="L251" s="196"/>
      <c r="M251" s="201"/>
      <c r="N251" s="202"/>
      <c r="O251" s="202"/>
      <c r="P251" s="202"/>
      <c r="Q251" s="202"/>
      <c r="R251" s="202"/>
      <c r="S251" s="202"/>
      <c r="T251" s="203"/>
      <c r="AT251" s="197" t="s">
        <v>145</v>
      </c>
      <c r="AU251" s="197" t="s">
        <v>87</v>
      </c>
      <c r="AV251" s="13" t="s">
        <v>87</v>
      </c>
      <c r="AW251" s="13" t="s">
        <v>37</v>
      </c>
      <c r="AX251" s="13" t="s">
        <v>85</v>
      </c>
      <c r="AY251" s="197" t="s">
        <v>134</v>
      </c>
    </row>
    <row r="252" s="1" customFormat="1" ht="36" customHeight="1">
      <c r="B252" s="172"/>
      <c r="C252" s="173" t="s">
        <v>332</v>
      </c>
      <c r="D252" s="173" t="s">
        <v>136</v>
      </c>
      <c r="E252" s="174" t="s">
        <v>630</v>
      </c>
      <c r="F252" s="175" t="s">
        <v>631</v>
      </c>
      <c r="G252" s="176" t="s">
        <v>304</v>
      </c>
      <c r="H252" s="177">
        <v>48</v>
      </c>
      <c r="I252" s="178"/>
      <c r="J252" s="179">
        <f>ROUND(I252*H252,2)</f>
        <v>0</v>
      </c>
      <c r="K252" s="175" t="s">
        <v>140</v>
      </c>
      <c r="L252" s="38"/>
      <c r="M252" s="180" t="s">
        <v>3</v>
      </c>
      <c r="N252" s="181" t="s">
        <v>48</v>
      </c>
      <c r="O252" s="71"/>
      <c r="P252" s="182">
        <f>O252*H252</f>
        <v>0</v>
      </c>
      <c r="Q252" s="182">
        <v>3.0000000000000001E-05</v>
      </c>
      <c r="R252" s="182">
        <f>Q252*H252</f>
        <v>0.0014400000000000001</v>
      </c>
      <c r="S252" s="182">
        <v>0</v>
      </c>
      <c r="T252" s="183">
        <f>S252*H252</f>
        <v>0</v>
      </c>
      <c r="AR252" s="184" t="s">
        <v>141</v>
      </c>
      <c r="AT252" s="184" t="s">
        <v>136</v>
      </c>
      <c r="AU252" s="184" t="s">
        <v>87</v>
      </c>
      <c r="AY252" s="19" t="s">
        <v>134</v>
      </c>
      <c r="BE252" s="185">
        <f>IF(N252="základní",J252,0)</f>
        <v>0</v>
      </c>
      <c r="BF252" s="185">
        <f>IF(N252="snížená",J252,0)</f>
        <v>0</v>
      </c>
      <c r="BG252" s="185">
        <f>IF(N252="zákl. přenesená",J252,0)</f>
        <v>0</v>
      </c>
      <c r="BH252" s="185">
        <f>IF(N252="sníž. přenesená",J252,0)</f>
        <v>0</v>
      </c>
      <c r="BI252" s="185">
        <f>IF(N252="nulová",J252,0)</f>
        <v>0</v>
      </c>
      <c r="BJ252" s="19" t="s">
        <v>85</v>
      </c>
      <c r="BK252" s="185">
        <f>ROUND(I252*H252,2)</f>
        <v>0</v>
      </c>
      <c r="BL252" s="19" t="s">
        <v>141</v>
      </c>
      <c r="BM252" s="184" t="s">
        <v>632</v>
      </c>
    </row>
    <row r="253" s="13" customFormat="1">
      <c r="B253" s="196"/>
      <c r="D253" s="186" t="s">
        <v>145</v>
      </c>
      <c r="E253" s="197" t="s">
        <v>3</v>
      </c>
      <c r="F253" s="198" t="s">
        <v>633</v>
      </c>
      <c r="H253" s="199">
        <v>48</v>
      </c>
      <c r="I253" s="200"/>
      <c r="L253" s="196"/>
      <c r="M253" s="201"/>
      <c r="N253" s="202"/>
      <c r="O253" s="202"/>
      <c r="P253" s="202"/>
      <c r="Q253" s="202"/>
      <c r="R253" s="202"/>
      <c r="S253" s="202"/>
      <c r="T253" s="203"/>
      <c r="AT253" s="197" t="s">
        <v>145</v>
      </c>
      <c r="AU253" s="197" t="s">
        <v>87</v>
      </c>
      <c r="AV253" s="13" t="s">
        <v>87</v>
      </c>
      <c r="AW253" s="13" t="s">
        <v>37</v>
      </c>
      <c r="AX253" s="13" t="s">
        <v>85</v>
      </c>
      <c r="AY253" s="197" t="s">
        <v>134</v>
      </c>
    </row>
    <row r="254" s="1" customFormat="1" ht="16.5" customHeight="1">
      <c r="B254" s="172"/>
      <c r="C254" s="173" t="s">
        <v>342</v>
      </c>
      <c r="D254" s="173" t="s">
        <v>136</v>
      </c>
      <c r="E254" s="174" t="s">
        <v>634</v>
      </c>
      <c r="F254" s="175" t="s">
        <v>635</v>
      </c>
      <c r="G254" s="176" t="s">
        <v>265</v>
      </c>
      <c r="H254" s="177">
        <v>0.48699999999999999</v>
      </c>
      <c r="I254" s="178"/>
      <c r="J254" s="179">
        <f>ROUND(I254*H254,2)</f>
        <v>0</v>
      </c>
      <c r="K254" s="175" t="s">
        <v>140</v>
      </c>
      <c r="L254" s="38"/>
      <c r="M254" s="180" t="s">
        <v>3</v>
      </c>
      <c r="N254" s="181" t="s">
        <v>48</v>
      </c>
      <c r="O254" s="71"/>
      <c r="P254" s="182">
        <f>O254*H254</f>
        <v>0</v>
      </c>
      <c r="Q254" s="182">
        <v>0.031440000000000003</v>
      </c>
      <c r="R254" s="182">
        <f>Q254*H254</f>
        <v>0.015311280000000002</v>
      </c>
      <c r="S254" s="182">
        <v>0</v>
      </c>
      <c r="T254" s="183">
        <f>S254*H254</f>
        <v>0</v>
      </c>
      <c r="AR254" s="184" t="s">
        <v>141</v>
      </c>
      <c r="AT254" s="184" t="s">
        <v>136</v>
      </c>
      <c r="AU254" s="184" t="s">
        <v>87</v>
      </c>
      <c r="AY254" s="19" t="s">
        <v>134</v>
      </c>
      <c r="BE254" s="185">
        <f>IF(N254="základní",J254,0)</f>
        <v>0</v>
      </c>
      <c r="BF254" s="185">
        <f>IF(N254="snížená",J254,0)</f>
        <v>0</v>
      </c>
      <c r="BG254" s="185">
        <f>IF(N254="zákl. přenesená",J254,0)</f>
        <v>0</v>
      </c>
      <c r="BH254" s="185">
        <f>IF(N254="sníž. přenesená",J254,0)</f>
        <v>0</v>
      </c>
      <c r="BI254" s="185">
        <f>IF(N254="nulová",J254,0)</f>
        <v>0</v>
      </c>
      <c r="BJ254" s="19" t="s">
        <v>85</v>
      </c>
      <c r="BK254" s="185">
        <f>ROUND(I254*H254,2)</f>
        <v>0</v>
      </c>
      <c r="BL254" s="19" t="s">
        <v>141</v>
      </c>
      <c r="BM254" s="184" t="s">
        <v>636</v>
      </c>
    </row>
    <row r="255" s="1" customFormat="1">
      <c r="B255" s="38"/>
      <c r="D255" s="186" t="s">
        <v>143</v>
      </c>
      <c r="F255" s="187" t="s">
        <v>637</v>
      </c>
      <c r="I255" s="115"/>
      <c r="L255" s="38"/>
      <c r="M255" s="188"/>
      <c r="N255" s="71"/>
      <c r="O255" s="71"/>
      <c r="P255" s="71"/>
      <c r="Q255" s="71"/>
      <c r="R255" s="71"/>
      <c r="S255" s="71"/>
      <c r="T255" s="72"/>
      <c r="AT255" s="19" t="s">
        <v>143</v>
      </c>
      <c r="AU255" s="19" t="s">
        <v>87</v>
      </c>
    </row>
    <row r="256" s="12" customFormat="1">
      <c r="B256" s="189"/>
      <c r="D256" s="186" t="s">
        <v>145</v>
      </c>
      <c r="E256" s="190" t="s">
        <v>3</v>
      </c>
      <c r="F256" s="191" t="s">
        <v>468</v>
      </c>
      <c r="H256" s="190" t="s">
        <v>3</v>
      </c>
      <c r="I256" s="192"/>
      <c r="L256" s="189"/>
      <c r="M256" s="193"/>
      <c r="N256" s="194"/>
      <c r="O256" s="194"/>
      <c r="P256" s="194"/>
      <c r="Q256" s="194"/>
      <c r="R256" s="194"/>
      <c r="S256" s="194"/>
      <c r="T256" s="195"/>
      <c r="AT256" s="190" t="s">
        <v>145</v>
      </c>
      <c r="AU256" s="190" t="s">
        <v>87</v>
      </c>
      <c r="AV256" s="12" t="s">
        <v>85</v>
      </c>
      <c r="AW256" s="12" t="s">
        <v>37</v>
      </c>
      <c r="AX256" s="12" t="s">
        <v>77</v>
      </c>
      <c r="AY256" s="190" t="s">
        <v>134</v>
      </c>
    </row>
    <row r="257" s="13" customFormat="1">
      <c r="B257" s="196"/>
      <c r="D257" s="186" t="s">
        <v>145</v>
      </c>
      <c r="E257" s="197" t="s">
        <v>3</v>
      </c>
      <c r="F257" s="198" t="s">
        <v>638</v>
      </c>
      <c r="H257" s="199">
        <v>0.48699999999999999</v>
      </c>
      <c r="I257" s="200"/>
      <c r="L257" s="196"/>
      <c r="M257" s="201"/>
      <c r="N257" s="202"/>
      <c r="O257" s="202"/>
      <c r="P257" s="202"/>
      <c r="Q257" s="202"/>
      <c r="R257" s="202"/>
      <c r="S257" s="202"/>
      <c r="T257" s="203"/>
      <c r="AT257" s="197" t="s">
        <v>145</v>
      </c>
      <c r="AU257" s="197" t="s">
        <v>87</v>
      </c>
      <c r="AV257" s="13" t="s">
        <v>87</v>
      </c>
      <c r="AW257" s="13" t="s">
        <v>37</v>
      </c>
      <c r="AX257" s="13" t="s">
        <v>85</v>
      </c>
      <c r="AY257" s="197" t="s">
        <v>134</v>
      </c>
    </row>
    <row r="258" s="1" customFormat="1" ht="36" customHeight="1">
      <c r="B258" s="172"/>
      <c r="C258" s="173" t="s">
        <v>349</v>
      </c>
      <c r="D258" s="173" t="s">
        <v>136</v>
      </c>
      <c r="E258" s="174" t="s">
        <v>639</v>
      </c>
      <c r="F258" s="175" t="s">
        <v>640</v>
      </c>
      <c r="G258" s="176" t="s">
        <v>304</v>
      </c>
      <c r="H258" s="177">
        <v>62</v>
      </c>
      <c r="I258" s="178"/>
      <c r="J258" s="179">
        <f>ROUND(I258*H258,2)</f>
        <v>0</v>
      </c>
      <c r="K258" s="175" t="s">
        <v>140</v>
      </c>
      <c r="L258" s="38"/>
      <c r="M258" s="180" t="s">
        <v>3</v>
      </c>
      <c r="N258" s="181" t="s">
        <v>48</v>
      </c>
      <c r="O258" s="71"/>
      <c r="P258" s="182">
        <f>O258*H258</f>
        <v>0</v>
      </c>
      <c r="Q258" s="182">
        <v>0</v>
      </c>
      <c r="R258" s="182">
        <f>Q258*H258</f>
        <v>0</v>
      </c>
      <c r="S258" s="182">
        <v>0</v>
      </c>
      <c r="T258" s="183">
        <f>S258*H258</f>
        <v>0</v>
      </c>
      <c r="AR258" s="184" t="s">
        <v>141</v>
      </c>
      <c r="AT258" s="184" t="s">
        <v>136</v>
      </c>
      <c r="AU258" s="184" t="s">
        <v>87</v>
      </c>
      <c r="AY258" s="19" t="s">
        <v>134</v>
      </c>
      <c r="BE258" s="185">
        <f>IF(N258="základní",J258,0)</f>
        <v>0</v>
      </c>
      <c r="BF258" s="185">
        <f>IF(N258="snížená",J258,0)</f>
        <v>0</v>
      </c>
      <c r="BG258" s="185">
        <f>IF(N258="zákl. přenesená",J258,0)</f>
        <v>0</v>
      </c>
      <c r="BH258" s="185">
        <f>IF(N258="sníž. přenesená",J258,0)</f>
        <v>0</v>
      </c>
      <c r="BI258" s="185">
        <f>IF(N258="nulová",J258,0)</f>
        <v>0</v>
      </c>
      <c r="BJ258" s="19" t="s">
        <v>85</v>
      </c>
      <c r="BK258" s="185">
        <f>ROUND(I258*H258,2)</f>
        <v>0</v>
      </c>
      <c r="BL258" s="19" t="s">
        <v>141</v>
      </c>
      <c r="BM258" s="184" t="s">
        <v>641</v>
      </c>
    </row>
    <row r="259" s="1" customFormat="1">
      <c r="B259" s="38"/>
      <c r="D259" s="186" t="s">
        <v>143</v>
      </c>
      <c r="F259" s="187" t="s">
        <v>642</v>
      </c>
      <c r="I259" s="115"/>
      <c r="L259" s="38"/>
      <c r="M259" s="188"/>
      <c r="N259" s="71"/>
      <c r="O259" s="71"/>
      <c r="P259" s="71"/>
      <c r="Q259" s="71"/>
      <c r="R259" s="71"/>
      <c r="S259" s="71"/>
      <c r="T259" s="72"/>
      <c r="AT259" s="19" t="s">
        <v>143</v>
      </c>
      <c r="AU259" s="19" t="s">
        <v>87</v>
      </c>
    </row>
    <row r="260" s="12" customFormat="1">
      <c r="B260" s="189"/>
      <c r="D260" s="186" t="s">
        <v>145</v>
      </c>
      <c r="E260" s="190" t="s">
        <v>3</v>
      </c>
      <c r="F260" s="191" t="s">
        <v>468</v>
      </c>
      <c r="H260" s="190" t="s">
        <v>3</v>
      </c>
      <c r="I260" s="192"/>
      <c r="L260" s="189"/>
      <c r="M260" s="193"/>
      <c r="N260" s="194"/>
      <c r="O260" s="194"/>
      <c r="P260" s="194"/>
      <c r="Q260" s="194"/>
      <c r="R260" s="194"/>
      <c r="S260" s="194"/>
      <c r="T260" s="195"/>
      <c r="AT260" s="190" t="s">
        <v>145</v>
      </c>
      <c r="AU260" s="190" t="s">
        <v>87</v>
      </c>
      <c r="AV260" s="12" t="s">
        <v>85</v>
      </c>
      <c r="AW260" s="12" t="s">
        <v>37</v>
      </c>
      <c r="AX260" s="12" t="s">
        <v>77</v>
      </c>
      <c r="AY260" s="190" t="s">
        <v>134</v>
      </c>
    </row>
    <row r="261" s="13" customFormat="1">
      <c r="B261" s="196"/>
      <c r="D261" s="186" t="s">
        <v>145</v>
      </c>
      <c r="E261" s="197" t="s">
        <v>3</v>
      </c>
      <c r="F261" s="198" t="s">
        <v>643</v>
      </c>
      <c r="H261" s="199">
        <v>62</v>
      </c>
      <c r="I261" s="200"/>
      <c r="L261" s="196"/>
      <c r="M261" s="201"/>
      <c r="N261" s="202"/>
      <c r="O261" s="202"/>
      <c r="P261" s="202"/>
      <c r="Q261" s="202"/>
      <c r="R261" s="202"/>
      <c r="S261" s="202"/>
      <c r="T261" s="203"/>
      <c r="AT261" s="197" t="s">
        <v>145</v>
      </c>
      <c r="AU261" s="197" t="s">
        <v>87</v>
      </c>
      <c r="AV261" s="13" t="s">
        <v>87</v>
      </c>
      <c r="AW261" s="13" t="s">
        <v>37</v>
      </c>
      <c r="AX261" s="13" t="s">
        <v>85</v>
      </c>
      <c r="AY261" s="197" t="s">
        <v>134</v>
      </c>
    </row>
    <row r="262" s="1" customFormat="1" ht="16.5" customHeight="1">
      <c r="B262" s="172"/>
      <c r="C262" s="215" t="s">
        <v>356</v>
      </c>
      <c r="D262" s="215" t="s">
        <v>502</v>
      </c>
      <c r="E262" s="216" t="s">
        <v>644</v>
      </c>
      <c r="F262" s="217" t="s">
        <v>645</v>
      </c>
      <c r="G262" s="218" t="s">
        <v>265</v>
      </c>
      <c r="H262" s="219">
        <v>0.48699999999999999</v>
      </c>
      <c r="I262" s="220"/>
      <c r="J262" s="221">
        <f>ROUND(I262*H262,2)</f>
        <v>0</v>
      </c>
      <c r="K262" s="217" t="s">
        <v>140</v>
      </c>
      <c r="L262" s="222"/>
      <c r="M262" s="223" t="s">
        <v>3</v>
      </c>
      <c r="N262" s="224" t="s">
        <v>48</v>
      </c>
      <c r="O262" s="71"/>
      <c r="P262" s="182">
        <f>O262*H262</f>
        <v>0</v>
      </c>
      <c r="Q262" s="182">
        <v>0.65000000000000002</v>
      </c>
      <c r="R262" s="182">
        <f>Q262*H262</f>
        <v>0.31655</v>
      </c>
      <c r="S262" s="182">
        <v>0</v>
      </c>
      <c r="T262" s="183">
        <f>S262*H262</f>
        <v>0</v>
      </c>
      <c r="AR262" s="184" t="s">
        <v>176</v>
      </c>
      <c r="AT262" s="184" t="s">
        <v>502</v>
      </c>
      <c r="AU262" s="184" t="s">
        <v>87</v>
      </c>
      <c r="AY262" s="19" t="s">
        <v>134</v>
      </c>
      <c r="BE262" s="185">
        <f>IF(N262="základní",J262,0)</f>
        <v>0</v>
      </c>
      <c r="BF262" s="185">
        <f>IF(N262="snížená",J262,0)</f>
        <v>0</v>
      </c>
      <c r="BG262" s="185">
        <f>IF(N262="zákl. přenesená",J262,0)</f>
        <v>0</v>
      </c>
      <c r="BH262" s="185">
        <f>IF(N262="sníž. přenesená",J262,0)</f>
        <v>0</v>
      </c>
      <c r="BI262" s="185">
        <f>IF(N262="nulová",J262,0)</f>
        <v>0</v>
      </c>
      <c r="BJ262" s="19" t="s">
        <v>85</v>
      </c>
      <c r="BK262" s="185">
        <f>ROUND(I262*H262,2)</f>
        <v>0</v>
      </c>
      <c r="BL262" s="19" t="s">
        <v>141</v>
      </c>
      <c r="BM262" s="184" t="s">
        <v>646</v>
      </c>
    </row>
    <row r="263" s="12" customFormat="1">
      <c r="B263" s="189"/>
      <c r="D263" s="186" t="s">
        <v>145</v>
      </c>
      <c r="E263" s="190" t="s">
        <v>3</v>
      </c>
      <c r="F263" s="191" t="s">
        <v>468</v>
      </c>
      <c r="H263" s="190" t="s">
        <v>3</v>
      </c>
      <c r="I263" s="192"/>
      <c r="L263" s="189"/>
      <c r="M263" s="193"/>
      <c r="N263" s="194"/>
      <c r="O263" s="194"/>
      <c r="P263" s="194"/>
      <c r="Q263" s="194"/>
      <c r="R263" s="194"/>
      <c r="S263" s="194"/>
      <c r="T263" s="195"/>
      <c r="AT263" s="190" t="s">
        <v>145</v>
      </c>
      <c r="AU263" s="190" t="s">
        <v>87</v>
      </c>
      <c r="AV263" s="12" t="s">
        <v>85</v>
      </c>
      <c r="AW263" s="12" t="s">
        <v>37</v>
      </c>
      <c r="AX263" s="12" t="s">
        <v>77</v>
      </c>
      <c r="AY263" s="190" t="s">
        <v>134</v>
      </c>
    </row>
    <row r="264" s="13" customFormat="1">
      <c r="B264" s="196"/>
      <c r="D264" s="186" t="s">
        <v>145</v>
      </c>
      <c r="E264" s="197" t="s">
        <v>3</v>
      </c>
      <c r="F264" s="198" t="s">
        <v>638</v>
      </c>
      <c r="H264" s="199">
        <v>0.48699999999999999</v>
      </c>
      <c r="I264" s="200"/>
      <c r="L264" s="196"/>
      <c r="M264" s="201"/>
      <c r="N264" s="202"/>
      <c r="O264" s="202"/>
      <c r="P264" s="202"/>
      <c r="Q264" s="202"/>
      <c r="R264" s="202"/>
      <c r="S264" s="202"/>
      <c r="T264" s="203"/>
      <c r="AT264" s="197" t="s">
        <v>145</v>
      </c>
      <c r="AU264" s="197" t="s">
        <v>87</v>
      </c>
      <c r="AV264" s="13" t="s">
        <v>87</v>
      </c>
      <c r="AW264" s="13" t="s">
        <v>37</v>
      </c>
      <c r="AX264" s="13" t="s">
        <v>85</v>
      </c>
      <c r="AY264" s="197" t="s">
        <v>134</v>
      </c>
    </row>
    <row r="265" s="1" customFormat="1" ht="24" customHeight="1">
      <c r="B265" s="172"/>
      <c r="C265" s="173" t="s">
        <v>363</v>
      </c>
      <c r="D265" s="173" t="s">
        <v>136</v>
      </c>
      <c r="E265" s="174" t="s">
        <v>647</v>
      </c>
      <c r="F265" s="175" t="s">
        <v>648</v>
      </c>
      <c r="G265" s="176" t="s">
        <v>304</v>
      </c>
      <c r="H265" s="177">
        <v>62</v>
      </c>
      <c r="I265" s="178"/>
      <c r="J265" s="179">
        <f>ROUND(I265*H265,2)</f>
        <v>0</v>
      </c>
      <c r="K265" s="175" t="s">
        <v>140</v>
      </c>
      <c r="L265" s="38"/>
      <c r="M265" s="180" t="s">
        <v>3</v>
      </c>
      <c r="N265" s="181" t="s">
        <v>48</v>
      </c>
      <c r="O265" s="71"/>
      <c r="P265" s="182">
        <f>O265*H265</f>
        <v>0</v>
      </c>
      <c r="Q265" s="182">
        <v>0</v>
      </c>
      <c r="R265" s="182">
        <f>Q265*H265</f>
        <v>0</v>
      </c>
      <c r="S265" s="182">
        <v>0</v>
      </c>
      <c r="T265" s="183">
        <f>S265*H265</f>
        <v>0</v>
      </c>
      <c r="AR265" s="184" t="s">
        <v>141</v>
      </c>
      <c r="AT265" s="184" t="s">
        <v>136</v>
      </c>
      <c r="AU265" s="184" t="s">
        <v>87</v>
      </c>
      <c r="AY265" s="19" t="s">
        <v>134</v>
      </c>
      <c r="BE265" s="185">
        <f>IF(N265="základní",J265,0)</f>
        <v>0</v>
      </c>
      <c r="BF265" s="185">
        <f>IF(N265="snížená",J265,0)</f>
        <v>0</v>
      </c>
      <c r="BG265" s="185">
        <f>IF(N265="zákl. přenesená",J265,0)</f>
        <v>0</v>
      </c>
      <c r="BH265" s="185">
        <f>IF(N265="sníž. přenesená",J265,0)</f>
        <v>0</v>
      </c>
      <c r="BI265" s="185">
        <f>IF(N265="nulová",J265,0)</f>
        <v>0</v>
      </c>
      <c r="BJ265" s="19" t="s">
        <v>85</v>
      </c>
      <c r="BK265" s="185">
        <f>ROUND(I265*H265,2)</f>
        <v>0</v>
      </c>
      <c r="BL265" s="19" t="s">
        <v>141</v>
      </c>
      <c r="BM265" s="184" t="s">
        <v>649</v>
      </c>
    </row>
    <row r="266" s="1" customFormat="1" ht="36" customHeight="1">
      <c r="B266" s="172"/>
      <c r="C266" s="173" t="s">
        <v>368</v>
      </c>
      <c r="D266" s="173" t="s">
        <v>136</v>
      </c>
      <c r="E266" s="174" t="s">
        <v>650</v>
      </c>
      <c r="F266" s="175" t="s">
        <v>651</v>
      </c>
      <c r="G266" s="176" t="s">
        <v>265</v>
      </c>
      <c r="H266" s="177">
        <v>7.2640000000000002</v>
      </c>
      <c r="I266" s="178"/>
      <c r="J266" s="179">
        <f>ROUND(I266*H266,2)</f>
        <v>0</v>
      </c>
      <c r="K266" s="175" t="s">
        <v>140</v>
      </c>
      <c r="L266" s="38"/>
      <c r="M266" s="180" t="s">
        <v>3</v>
      </c>
      <c r="N266" s="181" t="s">
        <v>48</v>
      </c>
      <c r="O266" s="71"/>
      <c r="P266" s="182">
        <f>O266*H266</f>
        <v>0</v>
      </c>
      <c r="Q266" s="182">
        <v>0</v>
      </c>
      <c r="R266" s="182">
        <f>Q266*H266</f>
        <v>0</v>
      </c>
      <c r="S266" s="182">
        <v>0</v>
      </c>
      <c r="T266" s="183">
        <f>S266*H266</f>
        <v>0</v>
      </c>
      <c r="AR266" s="184" t="s">
        <v>141</v>
      </c>
      <c r="AT266" s="184" t="s">
        <v>136</v>
      </c>
      <c r="AU266" s="184" t="s">
        <v>87</v>
      </c>
      <c r="AY266" s="19" t="s">
        <v>134</v>
      </c>
      <c r="BE266" s="185">
        <f>IF(N266="základní",J266,0)</f>
        <v>0</v>
      </c>
      <c r="BF266" s="185">
        <f>IF(N266="snížená",J266,0)</f>
        <v>0</v>
      </c>
      <c r="BG266" s="185">
        <f>IF(N266="zákl. přenesená",J266,0)</f>
        <v>0</v>
      </c>
      <c r="BH266" s="185">
        <f>IF(N266="sníž. přenesená",J266,0)</f>
        <v>0</v>
      </c>
      <c r="BI266" s="185">
        <f>IF(N266="nulová",J266,0)</f>
        <v>0</v>
      </c>
      <c r="BJ266" s="19" t="s">
        <v>85</v>
      </c>
      <c r="BK266" s="185">
        <f>ROUND(I266*H266,2)</f>
        <v>0</v>
      </c>
      <c r="BL266" s="19" t="s">
        <v>141</v>
      </c>
      <c r="BM266" s="184" t="s">
        <v>652</v>
      </c>
    </row>
    <row r="267" s="1" customFormat="1">
      <c r="B267" s="38"/>
      <c r="D267" s="186" t="s">
        <v>143</v>
      </c>
      <c r="F267" s="187" t="s">
        <v>653</v>
      </c>
      <c r="I267" s="115"/>
      <c r="L267" s="38"/>
      <c r="M267" s="188"/>
      <c r="N267" s="71"/>
      <c r="O267" s="71"/>
      <c r="P267" s="71"/>
      <c r="Q267" s="71"/>
      <c r="R267" s="71"/>
      <c r="S267" s="71"/>
      <c r="T267" s="72"/>
      <c r="AT267" s="19" t="s">
        <v>143</v>
      </c>
      <c r="AU267" s="19" t="s">
        <v>87</v>
      </c>
    </row>
    <row r="268" s="12" customFormat="1">
      <c r="B268" s="189"/>
      <c r="D268" s="186" t="s">
        <v>145</v>
      </c>
      <c r="E268" s="190" t="s">
        <v>3</v>
      </c>
      <c r="F268" s="191" t="s">
        <v>603</v>
      </c>
      <c r="H268" s="190" t="s">
        <v>3</v>
      </c>
      <c r="I268" s="192"/>
      <c r="L268" s="189"/>
      <c r="M268" s="193"/>
      <c r="N268" s="194"/>
      <c r="O268" s="194"/>
      <c r="P268" s="194"/>
      <c r="Q268" s="194"/>
      <c r="R268" s="194"/>
      <c r="S268" s="194"/>
      <c r="T268" s="195"/>
      <c r="AT268" s="190" t="s">
        <v>145</v>
      </c>
      <c r="AU268" s="190" t="s">
        <v>87</v>
      </c>
      <c r="AV268" s="12" t="s">
        <v>85</v>
      </c>
      <c r="AW268" s="12" t="s">
        <v>37</v>
      </c>
      <c r="AX268" s="12" t="s">
        <v>77</v>
      </c>
      <c r="AY268" s="190" t="s">
        <v>134</v>
      </c>
    </row>
    <row r="269" s="13" customFormat="1">
      <c r="B269" s="196"/>
      <c r="D269" s="186" t="s">
        <v>145</v>
      </c>
      <c r="E269" s="197" t="s">
        <v>3</v>
      </c>
      <c r="F269" s="198" t="s">
        <v>654</v>
      </c>
      <c r="H269" s="199">
        <v>4.4199999999999999</v>
      </c>
      <c r="I269" s="200"/>
      <c r="L269" s="196"/>
      <c r="M269" s="201"/>
      <c r="N269" s="202"/>
      <c r="O269" s="202"/>
      <c r="P269" s="202"/>
      <c r="Q269" s="202"/>
      <c r="R269" s="202"/>
      <c r="S269" s="202"/>
      <c r="T269" s="203"/>
      <c r="AT269" s="197" t="s">
        <v>145</v>
      </c>
      <c r="AU269" s="197" t="s">
        <v>87</v>
      </c>
      <c r="AV269" s="13" t="s">
        <v>87</v>
      </c>
      <c r="AW269" s="13" t="s">
        <v>37</v>
      </c>
      <c r="AX269" s="13" t="s">
        <v>77</v>
      </c>
      <c r="AY269" s="197" t="s">
        <v>134</v>
      </c>
    </row>
    <row r="270" s="13" customFormat="1">
      <c r="B270" s="196"/>
      <c r="D270" s="186" t="s">
        <v>145</v>
      </c>
      <c r="E270" s="197" t="s">
        <v>3</v>
      </c>
      <c r="F270" s="198" t="s">
        <v>655</v>
      </c>
      <c r="H270" s="199">
        <v>2.8439999999999999</v>
      </c>
      <c r="I270" s="200"/>
      <c r="L270" s="196"/>
      <c r="M270" s="201"/>
      <c r="N270" s="202"/>
      <c r="O270" s="202"/>
      <c r="P270" s="202"/>
      <c r="Q270" s="202"/>
      <c r="R270" s="202"/>
      <c r="S270" s="202"/>
      <c r="T270" s="203"/>
      <c r="AT270" s="197" t="s">
        <v>145</v>
      </c>
      <c r="AU270" s="197" t="s">
        <v>87</v>
      </c>
      <c r="AV270" s="13" t="s">
        <v>87</v>
      </c>
      <c r="AW270" s="13" t="s">
        <v>37</v>
      </c>
      <c r="AX270" s="13" t="s">
        <v>77</v>
      </c>
      <c r="AY270" s="197" t="s">
        <v>134</v>
      </c>
    </row>
    <row r="271" s="14" customFormat="1">
      <c r="B271" s="204"/>
      <c r="D271" s="186" t="s">
        <v>145</v>
      </c>
      <c r="E271" s="205" t="s">
        <v>3</v>
      </c>
      <c r="F271" s="206" t="s">
        <v>192</v>
      </c>
      <c r="H271" s="207">
        <v>7.2640000000000002</v>
      </c>
      <c r="I271" s="208"/>
      <c r="L271" s="204"/>
      <c r="M271" s="209"/>
      <c r="N271" s="210"/>
      <c r="O271" s="210"/>
      <c r="P271" s="210"/>
      <c r="Q271" s="210"/>
      <c r="R271" s="210"/>
      <c r="S271" s="210"/>
      <c r="T271" s="211"/>
      <c r="AT271" s="205" t="s">
        <v>145</v>
      </c>
      <c r="AU271" s="205" t="s">
        <v>87</v>
      </c>
      <c r="AV271" s="14" t="s">
        <v>141</v>
      </c>
      <c r="AW271" s="14" t="s">
        <v>37</v>
      </c>
      <c r="AX271" s="14" t="s">
        <v>85</v>
      </c>
      <c r="AY271" s="205" t="s">
        <v>134</v>
      </c>
    </row>
    <row r="272" s="1" customFormat="1" ht="36" customHeight="1">
      <c r="B272" s="172"/>
      <c r="C272" s="173" t="s">
        <v>373</v>
      </c>
      <c r="D272" s="173" t="s">
        <v>136</v>
      </c>
      <c r="E272" s="174" t="s">
        <v>656</v>
      </c>
      <c r="F272" s="175" t="s">
        <v>657</v>
      </c>
      <c r="G272" s="176" t="s">
        <v>265</v>
      </c>
      <c r="H272" s="177">
        <v>21.696000000000002</v>
      </c>
      <c r="I272" s="178"/>
      <c r="J272" s="179">
        <f>ROUND(I272*H272,2)</f>
        <v>0</v>
      </c>
      <c r="K272" s="175" t="s">
        <v>140</v>
      </c>
      <c r="L272" s="38"/>
      <c r="M272" s="180" t="s">
        <v>3</v>
      </c>
      <c r="N272" s="181" t="s">
        <v>48</v>
      </c>
      <c r="O272" s="71"/>
      <c r="P272" s="182">
        <f>O272*H272</f>
        <v>0</v>
      </c>
      <c r="Q272" s="182">
        <v>0</v>
      </c>
      <c r="R272" s="182">
        <f>Q272*H272</f>
        <v>0</v>
      </c>
      <c r="S272" s="182">
        <v>0</v>
      </c>
      <c r="T272" s="183">
        <f>S272*H272</f>
        <v>0</v>
      </c>
      <c r="AR272" s="184" t="s">
        <v>141</v>
      </c>
      <c r="AT272" s="184" t="s">
        <v>136</v>
      </c>
      <c r="AU272" s="184" t="s">
        <v>87</v>
      </c>
      <c r="AY272" s="19" t="s">
        <v>134</v>
      </c>
      <c r="BE272" s="185">
        <f>IF(N272="základní",J272,0)</f>
        <v>0</v>
      </c>
      <c r="BF272" s="185">
        <f>IF(N272="snížená",J272,0)</f>
        <v>0</v>
      </c>
      <c r="BG272" s="185">
        <f>IF(N272="zákl. přenesená",J272,0)</f>
        <v>0</v>
      </c>
      <c r="BH272" s="185">
        <f>IF(N272="sníž. přenesená",J272,0)</f>
        <v>0</v>
      </c>
      <c r="BI272" s="185">
        <f>IF(N272="nulová",J272,0)</f>
        <v>0</v>
      </c>
      <c r="BJ272" s="19" t="s">
        <v>85</v>
      </c>
      <c r="BK272" s="185">
        <f>ROUND(I272*H272,2)</f>
        <v>0</v>
      </c>
      <c r="BL272" s="19" t="s">
        <v>141</v>
      </c>
      <c r="BM272" s="184" t="s">
        <v>658</v>
      </c>
    </row>
    <row r="273" s="1" customFormat="1">
      <c r="B273" s="38"/>
      <c r="D273" s="186" t="s">
        <v>143</v>
      </c>
      <c r="F273" s="187" t="s">
        <v>653</v>
      </c>
      <c r="I273" s="115"/>
      <c r="L273" s="38"/>
      <c r="M273" s="188"/>
      <c r="N273" s="71"/>
      <c r="O273" s="71"/>
      <c r="P273" s="71"/>
      <c r="Q273" s="71"/>
      <c r="R273" s="71"/>
      <c r="S273" s="71"/>
      <c r="T273" s="72"/>
      <c r="AT273" s="19" t="s">
        <v>143</v>
      </c>
      <c r="AU273" s="19" t="s">
        <v>87</v>
      </c>
    </row>
    <row r="274" s="12" customFormat="1">
      <c r="B274" s="189"/>
      <c r="D274" s="186" t="s">
        <v>145</v>
      </c>
      <c r="E274" s="190" t="s">
        <v>3</v>
      </c>
      <c r="F274" s="191" t="s">
        <v>560</v>
      </c>
      <c r="H274" s="190" t="s">
        <v>3</v>
      </c>
      <c r="I274" s="192"/>
      <c r="L274" s="189"/>
      <c r="M274" s="193"/>
      <c r="N274" s="194"/>
      <c r="O274" s="194"/>
      <c r="P274" s="194"/>
      <c r="Q274" s="194"/>
      <c r="R274" s="194"/>
      <c r="S274" s="194"/>
      <c r="T274" s="195"/>
      <c r="AT274" s="190" t="s">
        <v>145</v>
      </c>
      <c r="AU274" s="190" t="s">
        <v>87</v>
      </c>
      <c r="AV274" s="12" t="s">
        <v>85</v>
      </c>
      <c r="AW274" s="12" t="s">
        <v>37</v>
      </c>
      <c r="AX274" s="12" t="s">
        <v>77</v>
      </c>
      <c r="AY274" s="190" t="s">
        <v>134</v>
      </c>
    </row>
    <row r="275" s="13" customFormat="1">
      <c r="B275" s="196"/>
      <c r="D275" s="186" t="s">
        <v>145</v>
      </c>
      <c r="E275" s="197" t="s">
        <v>3</v>
      </c>
      <c r="F275" s="198" t="s">
        <v>659</v>
      </c>
      <c r="H275" s="199">
        <v>10.368</v>
      </c>
      <c r="I275" s="200"/>
      <c r="L275" s="196"/>
      <c r="M275" s="201"/>
      <c r="N275" s="202"/>
      <c r="O275" s="202"/>
      <c r="P275" s="202"/>
      <c r="Q275" s="202"/>
      <c r="R275" s="202"/>
      <c r="S275" s="202"/>
      <c r="T275" s="203"/>
      <c r="AT275" s="197" t="s">
        <v>145</v>
      </c>
      <c r="AU275" s="197" t="s">
        <v>87</v>
      </c>
      <c r="AV275" s="13" t="s">
        <v>87</v>
      </c>
      <c r="AW275" s="13" t="s">
        <v>37</v>
      </c>
      <c r="AX275" s="13" t="s">
        <v>77</v>
      </c>
      <c r="AY275" s="197" t="s">
        <v>134</v>
      </c>
    </row>
    <row r="276" s="13" customFormat="1">
      <c r="B276" s="196"/>
      <c r="D276" s="186" t="s">
        <v>145</v>
      </c>
      <c r="E276" s="197" t="s">
        <v>3</v>
      </c>
      <c r="F276" s="198" t="s">
        <v>660</v>
      </c>
      <c r="H276" s="199">
        <v>11.327999999999999</v>
      </c>
      <c r="I276" s="200"/>
      <c r="L276" s="196"/>
      <c r="M276" s="201"/>
      <c r="N276" s="202"/>
      <c r="O276" s="202"/>
      <c r="P276" s="202"/>
      <c r="Q276" s="202"/>
      <c r="R276" s="202"/>
      <c r="S276" s="202"/>
      <c r="T276" s="203"/>
      <c r="AT276" s="197" t="s">
        <v>145</v>
      </c>
      <c r="AU276" s="197" t="s">
        <v>87</v>
      </c>
      <c r="AV276" s="13" t="s">
        <v>87</v>
      </c>
      <c r="AW276" s="13" t="s">
        <v>37</v>
      </c>
      <c r="AX276" s="13" t="s">
        <v>77</v>
      </c>
      <c r="AY276" s="197" t="s">
        <v>134</v>
      </c>
    </row>
    <row r="277" s="14" customFormat="1">
      <c r="B277" s="204"/>
      <c r="D277" s="186" t="s">
        <v>145</v>
      </c>
      <c r="E277" s="205" t="s">
        <v>3</v>
      </c>
      <c r="F277" s="206" t="s">
        <v>192</v>
      </c>
      <c r="H277" s="207">
        <v>21.696000000000002</v>
      </c>
      <c r="I277" s="208"/>
      <c r="L277" s="204"/>
      <c r="M277" s="209"/>
      <c r="N277" s="210"/>
      <c r="O277" s="210"/>
      <c r="P277" s="210"/>
      <c r="Q277" s="210"/>
      <c r="R277" s="210"/>
      <c r="S277" s="210"/>
      <c r="T277" s="211"/>
      <c r="AT277" s="205" t="s">
        <v>145</v>
      </c>
      <c r="AU277" s="205" t="s">
        <v>87</v>
      </c>
      <c r="AV277" s="14" t="s">
        <v>141</v>
      </c>
      <c r="AW277" s="14" t="s">
        <v>37</v>
      </c>
      <c r="AX277" s="14" t="s">
        <v>85</v>
      </c>
      <c r="AY277" s="205" t="s">
        <v>134</v>
      </c>
    </row>
    <row r="278" s="1" customFormat="1" ht="36" customHeight="1">
      <c r="B278" s="172"/>
      <c r="C278" s="173" t="s">
        <v>661</v>
      </c>
      <c r="D278" s="173" t="s">
        <v>136</v>
      </c>
      <c r="E278" s="174" t="s">
        <v>662</v>
      </c>
      <c r="F278" s="175" t="s">
        <v>663</v>
      </c>
      <c r="G278" s="176" t="s">
        <v>265</v>
      </c>
      <c r="H278" s="177">
        <v>17.468</v>
      </c>
      <c r="I278" s="178"/>
      <c r="J278" s="179">
        <f>ROUND(I278*H278,2)</f>
        <v>0</v>
      </c>
      <c r="K278" s="175" t="s">
        <v>140</v>
      </c>
      <c r="L278" s="38"/>
      <c r="M278" s="180" t="s">
        <v>3</v>
      </c>
      <c r="N278" s="181" t="s">
        <v>48</v>
      </c>
      <c r="O278" s="71"/>
      <c r="P278" s="182">
        <f>O278*H278</f>
        <v>0</v>
      </c>
      <c r="Q278" s="182">
        <v>0</v>
      </c>
      <c r="R278" s="182">
        <f>Q278*H278</f>
        <v>0</v>
      </c>
      <c r="S278" s="182">
        <v>0</v>
      </c>
      <c r="T278" s="183">
        <f>S278*H278</f>
        <v>0</v>
      </c>
      <c r="AR278" s="184" t="s">
        <v>141</v>
      </c>
      <c r="AT278" s="184" t="s">
        <v>136</v>
      </c>
      <c r="AU278" s="184" t="s">
        <v>87</v>
      </c>
      <c r="AY278" s="19" t="s">
        <v>134</v>
      </c>
      <c r="BE278" s="185">
        <f>IF(N278="základní",J278,0)</f>
        <v>0</v>
      </c>
      <c r="BF278" s="185">
        <f>IF(N278="snížená",J278,0)</f>
        <v>0</v>
      </c>
      <c r="BG278" s="185">
        <f>IF(N278="zákl. přenesená",J278,0)</f>
        <v>0</v>
      </c>
      <c r="BH278" s="185">
        <f>IF(N278="sníž. přenesená",J278,0)</f>
        <v>0</v>
      </c>
      <c r="BI278" s="185">
        <f>IF(N278="nulová",J278,0)</f>
        <v>0</v>
      </c>
      <c r="BJ278" s="19" t="s">
        <v>85</v>
      </c>
      <c r="BK278" s="185">
        <f>ROUND(I278*H278,2)</f>
        <v>0</v>
      </c>
      <c r="BL278" s="19" t="s">
        <v>141</v>
      </c>
      <c r="BM278" s="184" t="s">
        <v>664</v>
      </c>
    </row>
    <row r="279" s="1" customFormat="1">
      <c r="B279" s="38"/>
      <c r="D279" s="186" t="s">
        <v>143</v>
      </c>
      <c r="F279" s="187" t="s">
        <v>665</v>
      </c>
      <c r="I279" s="115"/>
      <c r="L279" s="38"/>
      <c r="M279" s="188"/>
      <c r="N279" s="71"/>
      <c r="O279" s="71"/>
      <c r="P279" s="71"/>
      <c r="Q279" s="71"/>
      <c r="R279" s="71"/>
      <c r="S279" s="71"/>
      <c r="T279" s="72"/>
      <c r="AT279" s="19" t="s">
        <v>143</v>
      </c>
      <c r="AU279" s="19" t="s">
        <v>87</v>
      </c>
    </row>
    <row r="280" s="12" customFormat="1">
      <c r="B280" s="189"/>
      <c r="D280" s="186" t="s">
        <v>145</v>
      </c>
      <c r="E280" s="190" t="s">
        <v>3</v>
      </c>
      <c r="F280" s="191" t="s">
        <v>603</v>
      </c>
      <c r="H280" s="190" t="s">
        <v>3</v>
      </c>
      <c r="I280" s="192"/>
      <c r="L280" s="189"/>
      <c r="M280" s="193"/>
      <c r="N280" s="194"/>
      <c r="O280" s="194"/>
      <c r="P280" s="194"/>
      <c r="Q280" s="194"/>
      <c r="R280" s="194"/>
      <c r="S280" s="194"/>
      <c r="T280" s="195"/>
      <c r="AT280" s="190" t="s">
        <v>145</v>
      </c>
      <c r="AU280" s="190" t="s">
        <v>87</v>
      </c>
      <c r="AV280" s="12" t="s">
        <v>85</v>
      </c>
      <c r="AW280" s="12" t="s">
        <v>37</v>
      </c>
      <c r="AX280" s="12" t="s">
        <v>77</v>
      </c>
      <c r="AY280" s="190" t="s">
        <v>134</v>
      </c>
    </row>
    <row r="281" s="13" customFormat="1">
      <c r="B281" s="196"/>
      <c r="D281" s="186" t="s">
        <v>145</v>
      </c>
      <c r="E281" s="197" t="s">
        <v>3</v>
      </c>
      <c r="F281" s="198" t="s">
        <v>666</v>
      </c>
      <c r="H281" s="199">
        <v>10.868</v>
      </c>
      <c r="I281" s="200"/>
      <c r="L281" s="196"/>
      <c r="M281" s="201"/>
      <c r="N281" s="202"/>
      <c r="O281" s="202"/>
      <c r="P281" s="202"/>
      <c r="Q281" s="202"/>
      <c r="R281" s="202"/>
      <c r="S281" s="202"/>
      <c r="T281" s="203"/>
      <c r="AT281" s="197" t="s">
        <v>145</v>
      </c>
      <c r="AU281" s="197" t="s">
        <v>87</v>
      </c>
      <c r="AV281" s="13" t="s">
        <v>87</v>
      </c>
      <c r="AW281" s="13" t="s">
        <v>37</v>
      </c>
      <c r="AX281" s="13" t="s">
        <v>77</v>
      </c>
      <c r="AY281" s="197" t="s">
        <v>134</v>
      </c>
    </row>
    <row r="282" s="13" customFormat="1">
      <c r="B282" s="196"/>
      <c r="D282" s="186" t="s">
        <v>145</v>
      </c>
      <c r="E282" s="197" t="s">
        <v>3</v>
      </c>
      <c r="F282" s="198" t="s">
        <v>667</v>
      </c>
      <c r="H282" s="199">
        <v>6.5999999999999996</v>
      </c>
      <c r="I282" s="200"/>
      <c r="L282" s="196"/>
      <c r="M282" s="201"/>
      <c r="N282" s="202"/>
      <c r="O282" s="202"/>
      <c r="P282" s="202"/>
      <c r="Q282" s="202"/>
      <c r="R282" s="202"/>
      <c r="S282" s="202"/>
      <c r="T282" s="203"/>
      <c r="AT282" s="197" t="s">
        <v>145</v>
      </c>
      <c r="AU282" s="197" t="s">
        <v>87</v>
      </c>
      <c r="AV282" s="13" t="s">
        <v>87</v>
      </c>
      <c r="AW282" s="13" t="s">
        <v>37</v>
      </c>
      <c r="AX282" s="13" t="s">
        <v>77</v>
      </c>
      <c r="AY282" s="197" t="s">
        <v>134</v>
      </c>
    </row>
    <row r="283" s="14" customFormat="1">
      <c r="B283" s="204"/>
      <c r="D283" s="186" t="s">
        <v>145</v>
      </c>
      <c r="E283" s="205" t="s">
        <v>3</v>
      </c>
      <c r="F283" s="206" t="s">
        <v>192</v>
      </c>
      <c r="H283" s="207">
        <v>17.468</v>
      </c>
      <c r="I283" s="208"/>
      <c r="L283" s="204"/>
      <c r="M283" s="209"/>
      <c r="N283" s="210"/>
      <c r="O283" s="210"/>
      <c r="P283" s="210"/>
      <c r="Q283" s="210"/>
      <c r="R283" s="210"/>
      <c r="S283" s="210"/>
      <c r="T283" s="211"/>
      <c r="AT283" s="205" t="s">
        <v>145</v>
      </c>
      <c r="AU283" s="205" t="s">
        <v>87</v>
      </c>
      <c r="AV283" s="14" t="s">
        <v>141</v>
      </c>
      <c r="AW283" s="14" t="s">
        <v>37</v>
      </c>
      <c r="AX283" s="14" t="s">
        <v>85</v>
      </c>
      <c r="AY283" s="205" t="s">
        <v>134</v>
      </c>
    </row>
    <row r="284" s="1" customFormat="1" ht="24" customHeight="1">
      <c r="B284" s="172"/>
      <c r="C284" s="173" t="s">
        <v>668</v>
      </c>
      <c r="D284" s="173" t="s">
        <v>136</v>
      </c>
      <c r="E284" s="174" t="s">
        <v>669</v>
      </c>
      <c r="F284" s="175" t="s">
        <v>670</v>
      </c>
      <c r="G284" s="176" t="s">
        <v>139</v>
      </c>
      <c r="H284" s="177">
        <v>55.554000000000002</v>
      </c>
      <c r="I284" s="178"/>
      <c r="J284" s="179">
        <f>ROUND(I284*H284,2)</f>
        <v>0</v>
      </c>
      <c r="K284" s="175" t="s">
        <v>140</v>
      </c>
      <c r="L284" s="38"/>
      <c r="M284" s="180" t="s">
        <v>3</v>
      </c>
      <c r="N284" s="181" t="s">
        <v>48</v>
      </c>
      <c r="O284" s="71"/>
      <c r="P284" s="182">
        <f>O284*H284</f>
        <v>0</v>
      </c>
      <c r="Q284" s="182">
        <v>0.0014400000000000001</v>
      </c>
      <c r="R284" s="182">
        <f>Q284*H284</f>
        <v>0.079997760000000001</v>
      </c>
      <c r="S284" s="182">
        <v>0</v>
      </c>
      <c r="T284" s="183">
        <f>S284*H284</f>
        <v>0</v>
      </c>
      <c r="AR284" s="184" t="s">
        <v>141</v>
      </c>
      <c r="AT284" s="184" t="s">
        <v>136</v>
      </c>
      <c r="AU284" s="184" t="s">
        <v>87</v>
      </c>
      <c r="AY284" s="19" t="s">
        <v>134</v>
      </c>
      <c r="BE284" s="185">
        <f>IF(N284="základní",J284,0)</f>
        <v>0</v>
      </c>
      <c r="BF284" s="185">
        <f>IF(N284="snížená",J284,0)</f>
        <v>0</v>
      </c>
      <c r="BG284" s="185">
        <f>IF(N284="zákl. přenesená",J284,0)</f>
        <v>0</v>
      </c>
      <c r="BH284" s="185">
        <f>IF(N284="sníž. přenesená",J284,0)</f>
        <v>0</v>
      </c>
      <c r="BI284" s="185">
        <f>IF(N284="nulová",J284,0)</f>
        <v>0</v>
      </c>
      <c r="BJ284" s="19" t="s">
        <v>85</v>
      </c>
      <c r="BK284" s="185">
        <f>ROUND(I284*H284,2)</f>
        <v>0</v>
      </c>
      <c r="BL284" s="19" t="s">
        <v>141</v>
      </c>
      <c r="BM284" s="184" t="s">
        <v>671</v>
      </c>
    </row>
    <row r="285" s="1" customFormat="1">
      <c r="B285" s="38"/>
      <c r="D285" s="186" t="s">
        <v>143</v>
      </c>
      <c r="F285" s="187" t="s">
        <v>672</v>
      </c>
      <c r="I285" s="115"/>
      <c r="L285" s="38"/>
      <c r="M285" s="188"/>
      <c r="N285" s="71"/>
      <c r="O285" s="71"/>
      <c r="P285" s="71"/>
      <c r="Q285" s="71"/>
      <c r="R285" s="71"/>
      <c r="S285" s="71"/>
      <c r="T285" s="72"/>
      <c r="AT285" s="19" t="s">
        <v>143</v>
      </c>
      <c r="AU285" s="19" t="s">
        <v>87</v>
      </c>
    </row>
    <row r="286" s="12" customFormat="1">
      <c r="B286" s="189"/>
      <c r="D286" s="186" t="s">
        <v>145</v>
      </c>
      <c r="E286" s="190" t="s">
        <v>3</v>
      </c>
      <c r="F286" s="191" t="s">
        <v>603</v>
      </c>
      <c r="H286" s="190" t="s">
        <v>3</v>
      </c>
      <c r="I286" s="192"/>
      <c r="L286" s="189"/>
      <c r="M286" s="193"/>
      <c r="N286" s="194"/>
      <c r="O286" s="194"/>
      <c r="P286" s="194"/>
      <c r="Q286" s="194"/>
      <c r="R286" s="194"/>
      <c r="S286" s="194"/>
      <c r="T286" s="195"/>
      <c r="AT286" s="190" t="s">
        <v>145</v>
      </c>
      <c r="AU286" s="190" t="s">
        <v>87</v>
      </c>
      <c r="AV286" s="12" t="s">
        <v>85</v>
      </c>
      <c r="AW286" s="12" t="s">
        <v>37</v>
      </c>
      <c r="AX286" s="12" t="s">
        <v>77</v>
      </c>
      <c r="AY286" s="190" t="s">
        <v>134</v>
      </c>
    </row>
    <row r="287" s="13" customFormat="1">
      <c r="B287" s="196"/>
      <c r="D287" s="186" t="s">
        <v>145</v>
      </c>
      <c r="E287" s="197" t="s">
        <v>3</v>
      </c>
      <c r="F287" s="198" t="s">
        <v>673</v>
      </c>
      <c r="H287" s="199">
        <v>13.273999999999999</v>
      </c>
      <c r="I287" s="200"/>
      <c r="L287" s="196"/>
      <c r="M287" s="201"/>
      <c r="N287" s="202"/>
      <c r="O287" s="202"/>
      <c r="P287" s="202"/>
      <c r="Q287" s="202"/>
      <c r="R287" s="202"/>
      <c r="S287" s="202"/>
      <c r="T287" s="203"/>
      <c r="AT287" s="197" t="s">
        <v>145</v>
      </c>
      <c r="AU287" s="197" t="s">
        <v>87</v>
      </c>
      <c r="AV287" s="13" t="s">
        <v>87</v>
      </c>
      <c r="AW287" s="13" t="s">
        <v>37</v>
      </c>
      <c r="AX287" s="13" t="s">
        <v>77</v>
      </c>
      <c r="AY287" s="197" t="s">
        <v>134</v>
      </c>
    </row>
    <row r="288" s="13" customFormat="1">
      <c r="B288" s="196"/>
      <c r="D288" s="186" t="s">
        <v>145</v>
      </c>
      <c r="E288" s="197" t="s">
        <v>3</v>
      </c>
      <c r="F288" s="198" t="s">
        <v>674</v>
      </c>
      <c r="H288" s="199">
        <v>9</v>
      </c>
      <c r="I288" s="200"/>
      <c r="L288" s="196"/>
      <c r="M288" s="201"/>
      <c r="N288" s="202"/>
      <c r="O288" s="202"/>
      <c r="P288" s="202"/>
      <c r="Q288" s="202"/>
      <c r="R288" s="202"/>
      <c r="S288" s="202"/>
      <c r="T288" s="203"/>
      <c r="AT288" s="197" t="s">
        <v>145</v>
      </c>
      <c r="AU288" s="197" t="s">
        <v>87</v>
      </c>
      <c r="AV288" s="13" t="s">
        <v>87</v>
      </c>
      <c r="AW288" s="13" t="s">
        <v>37</v>
      </c>
      <c r="AX288" s="13" t="s">
        <v>77</v>
      </c>
      <c r="AY288" s="197" t="s">
        <v>134</v>
      </c>
    </row>
    <row r="289" s="15" customFormat="1">
      <c r="B289" s="226"/>
      <c r="D289" s="186" t="s">
        <v>145</v>
      </c>
      <c r="E289" s="227" t="s">
        <v>3</v>
      </c>
      <c r="F289" s="228" t="s">
        <v>581</v>
      </c>
      <c r="H289" s="229">
        <v>22.274000000000001</v>
      </c>
      <c r="I289" s="230"/>
      <c r="L289" s="226"/>
      <c r="M289" s="231"/>
      <c r="N289" s="232"/>
      <c r="O289" s="232"/>
      <c r="P289" s="232"/>
      <c r="Q289" s="232"/>
      <c r="R289" s="232"/>
      <c r="S289" s="232"/>
      <c r="T289" s="233"/>
      <c r="AT289" s="227" t="s">
        <v>145</v>
      </c>
      <c r="AU289" s="227" t="s">
        <v>87</v>
      </c>
      <c r="AV289" s="15" t="s">
        <v>154</v>
      </c>
      <c r="AW289" s="15" t="s">
        <v>37</v>
      </c>
      <c r="AX289" s="15" t="s">
        <v>77</v>
      </c>
      <c r="AY289" s="227" t="s">
        <v>134</v>
      </c>
    </row>
    <row r="290" s="13" customFormat="1">
      <c r="B290" s="196"/>
      <c r="D290" s="186" t="s">
        <v>145</v>
      </c>
      <c r="E290" s="197" t="s">
        <v>3</v>
      </c>
      <c r="F290" s="198" t="s">
        <v>675</v>
      </c>
      <c r="H290" s="199">
        <v>19.789999999999999</v>
      </c>
      <c r="I290" s="200"/>
      <c r="L290" s="196"/>
      <c r="M290" s="201"/>
      <c r="N290" s="202"/>
      <c r="O290" s="202"/>
      <c r="P290" s="202"/>
      <c r="Q290" s="202"/>
      <c r="R290" s="202"/>
      <c r="S290" s="202"/>
      <c r="T290" s="203"/>
      <c r="AT290" s="197" t="s">
        <v>145</v>
      </c>
      <c r="AU290" s="197" t="s">
        <v>87</v>
      </c>
      <c r="AV290" s="13" t="s">
        <v>87</v>
      </c>
      <c r="AW290" s="13" t="s">
        <v>37</v>
      </c>
      <c r="AX290" s="13" t="s">
        <v>77</v>
      </c>
      <c r="AY290" s="197" t="s">
        <v>134</v>
      </c>
    </row>
    <row r="291" s="13" customFormat="1">
      <c r="B291" s="196"/>
      <c r="D291" s="186" t="s">
        <v>145</v>
      </c>
      <c r="E291" s="197" t="s">
        <v>3</v>
      </c>
      <c r="F291" s="198" t="s">
        <v>676</v>
      </c>
      <c r="H291" s="199">
        <v>13.49</v>
      </c>
      <c r="I291" s="200"/>
      <c r="L291" s="196"/>
      <c r="M291" s="201"/>
      <c r="N291" s="202"/>
      <c r="O291" s="202"/>
      <c r="P291" s="202"/>
      <c r="Q291" s="202"/>
      <c r="R291" s="202"/>
      <c r="S291" s="202"/>
      <c r="T291" s="203"/>
      <c r="AT291" s="197" t="s">
        <v>145</v>
      </c>
      <c r="AU291" s="197" t="s">
        <v>87</v>
      </c>
      <c r="AV291" s="13" t="s">
        <v>87</v>
      </c>
      <c r="AW291" s="13" t="s">
        <v>37</v>
      </c>
      <c r="AX291" s="13" t="s">
        <v>77</v>
      </c>
      <c r="AY291" s="197" t="s">
        <v>134</v>
      </c>
    </row>
    <row r="292" s="15" customFormat="1">
      <c r="B292" s="226"/>
      <c r="D292" s="186" t="s">
        <v>145</v>
      </c>
      <c r="E292" s="227" t="s">
        <v>3</v>
      </c>
      <c r="F292" s="228" t="s">
        <v>581</v>
      </c>
      <c r="H292" s="229">
        <v>33.280000000000001</v>
      </c>
      <c r="I292" s="230"/>
      <c r="L292" s="226"/>
      <c r="M292" s="231"/>
      <c r="N292" s="232"/>
      <c r="O292" s="232"/>
      <c r="P292" s="232"/>
      <c r="Q292" s="232"/>
      <c r="R292" s="232"/>
      <c r="S292" s="232"/>
      <c r="T292" s="233"/>
      <c r="AT292" s="227" t="s">
        <v>145</v>
      </c>
      <c r="AU292" s="227" t="s">
        <v>87</v>
      </c>
      <c r="AV292" s="15" t="s">
        <v>154</v>
      </c>
      <c r="AW292" s="15" t="s">
        <v>37</v>
      </c>
      <c r="AX292" s="15" t="s">
        <v>77</v>
      </c>
      <c r="AY292" s="227" t="s">
        <v>134</v>
      </c>
    </row>
    <row r="293" s="14" customFormat="1">
      <c r="B293" s="204"/>
      <c r="D293" s="186" t="s">
        <v>145</v>
      </c>
      <c r="E293" s="205" t="s">
        <v>3</v>
      </c>
      <c r="F293" s="206" t="s">
        <v>192</v>
      </c>
      <c r="H293" s="207">
        <v>55.554000000000002</v>
      </c>
      <c r="I293" s="208"/>
      <c r="L293" s="204"/>
      <c r="M293" s="209"/>
      <c r="N293" s="210"/>
      <c r="O293" s="210"/>
      <c r="P293" s="210"/>
      <c r="Q293" s="210"/>
      <c r="R293" s="210"/>
      <c r="S293" s="210"/>
      <c r="T293" s="211"/>
      <c r="AT293" s="205" t="s">
        <v>145</v>
      </c>
      <c r="AU293" s="205" t="s">
        <v>87</v>
      </c>
      <c r="AV293" s="14" t="s">
        <v>141</v>
      </c>
      <c r="AW293" s="14" t="s">
        <v>37</v>
      </c>
      <c r="AX293" s="14" t="s">
        <v>85</v>
      </c>
      <c r="AY293" s="205" t="s">
        <v>134</v>
      </c>
    </row>
    <row r="294" s="1" customFormat="1" ht="24" customHeight="1">
      <c r="B294" s="172"/>
      <c r="C294" s="173" t="s">
        <v>677</v>
      </c>
      <c r="D294" s="173" t="s">
        <v>136</v>
      </c>
      <c r="E294" s="174" t="s">
        <v>678</v>
      </c>
      <c r="F294" s="175" t="s">
        <v>679</v>
      </c>
      <c r="G294" s="176" t="s">
        <v>139</v>
      </c>
      <c r="H294" s="177">
        <v>55.554000000000002</v>
      </c>
      <c r="I294" s="178"/>
      <c r="J294" s="179">
        <f>ROUND(I294*H294,2)</f>
        <v>0</v>
      </c>
      <c r="K294" s="175" t="s">
        <v>140</v>
      </c>
      <c r="L294" s="38"/>
      <c r="M294" s="180" t="s">
        <v>3</v>
      </c>
      <c r="N294" s="181" t="s">
        <v>48</v>
      </c>
      <c r="O294" s="71"/>
      <c r="P294" s="182">
        <f>O294*H294</f>
        <v>0</v>
      </c>
      <c r="Q294" s="182">
        <v>4.0000000000000003E-05</v>
      </c>
      <c r="R294" s="182">
        <f>Q294*H294</f>
        <v>0.0022221600000000004</v>
      </c>
      <c r="S294" s="182">
        <v>0</v>
      </c>
      <c r="T294" s="183">
        <f>S294*H294</f>
        <v>0</v>
      </c>
      <c r="AR294" s="184" t="s">
        <v>141</v>
      </c>
      <c r="AT294" s="184" t="s">
        <v>136</v>
      </c>
      <c r="AU294" s="184" t="s">
        <v>87</v>
      </c>
      <c r="AY294" s="19" t="s">
        <v>134</v>
      </c>
      <c r="BE294" s="185">
        <f>IF(N294="základní",J294,0)</f>
        <v>0</v>
      </c>
      <c r="BF294" s="185">
        <f>IF(N294="snížená",J294,0)</f>
        <v>0</v>
      </c>
      <c r="BG294" s="185">
        <f>IF(N294="zákl. přenesená",J294,0)</f>
        <v>0</v>
      </c>
      <c r="BH294" s="185">
        <f>IF(N294="sníž. přenesená",J294,0)</f>
        <v>0</v>
      </c>
      <c r="BI294" s="185">
        <f>IF(N294="nulová",J294,0)</f>
        <v>0</v>
      </c>
      <c r="BJ294" s="19" t="s">
        <v>85</v>
      </c>
      <c r="BK294" s="185">
        <f>ROUND(I294*H294,2)</f>
        <v>0</v>
      </c>
      <c r="BL294" s="19" t="s">
        <v>141</v>
      </c>
      <c r="BM294" s="184" t="s">
        <v>680</v>
      </c>
    </row>
    <row r="295" s="1" customFormat="1">
      <c r="B295" s="38"/>
      <c r="D295" s="186" t="s">
        <v>143</v>
      </c>
      <c r="F295" s="187" t="s">
        <v>672</v>
      </c>
      <c r="I295" s="115"/>
      <c r="L295" s="38"/>
      <c r="M295" s="188"/>
      <c r="N295" s="71"/>
      <c r="O295" s="71"/>
      <c r="P295" s="71"/>
      <c r="Q295" s="71"/>
      <c r="R295" s="71"/>
      <c r="S295" s="71"/>
      <c r="T295" s="72"/>
      <c r="AT295" s="19" t="s">
        <v>143</v>
      </c>
      <c r="AU295" s="19" t="s">
        <v>87</v>
      </c>
    </row>
    <row r="296" s="1" customFormat="1" ht="24" customHeight="1">
      <c r="B296" s="172"/>
      <c r="C296" s="173" t="s">
        <v>681</v>
      </c>
      <c r="D296" s="173" t="s">
        <v>136</v>
      </c>
      <c r="E296" s="174" t="s">
        <v>682</v>
      </c>
      <c r="F296" s="175" t="s">
        <v>683</v>
      </c>
      <c r="G296" s="176" t="s">
        <v>295</v>
      </c>
      <c r="H296" s="177">
        <v>3.4940000000000002</v>
      </c>
      <c r="I296" s="178"/>
      <c r="J296" s="179">
        <f>ROUND(I296*H296,2)</f>
        <v>0</v>
      </c>
      <c r="K296" s="175" t="s">
        <v>140</v>
      </c>
      <c r="L296" s="38"/>
      <c r="M296" s="180" t="s">
        <v>3</v>
      </c>
      <c r="N296" s="181" t="s">
        <v>48</v>
      </c>
      <c r="O296" s="71"/>
      <c r="P296" s="182">
        <f>O296*H296</f>
        <v>0</v>
      </c>
      <c r="Q296" s="182">
        <v>1.0382199999999999</v>
      </c>
      <c r="R296" s="182">
        <f>Q296*H296</f>
        <v>3.6275406800000001</v>
      </c>
      <c r="S296" s="182">
        <v>0</v>
      </c>
      <c r="T296" s="183">
        <f>S296*H296</f>
        <v>0</v>
      </c>
      <c r="AR296" s="184" t="s">
        <v>141</v>
      </c>
      <c r="AT296" s="184" t="s">
        <v>136</v>
      </c>
      <c r="AU296" s="184" t="s">
        <v>87</v>
      </c>
      <c r="AY296" s="19" t="s">
        <v>134</v>
      </c>
      <c r="BE296" s="185">
        <f>IF(N296="základní",J296,0)</f>
        <v>0</v>
      </c>
      <c r="BF296" s="185">
        <f>IF(N296="snížená",J296,0)</f>
        <v>0</v>
      </c>
      <c r="BG296" s="185">
        <f>IF(N296="zákl. přenesená",J296,0)</f>
        <v>0</v>
      </c>
      <c r="BH296" s="185">
        <f>IF(N296="sníž. přenesená",J296,0)</f>
        <v>0</v>
      </c>
      <c r="BI296" s="185">
        <f>IF(N296="nulová",J296,0)</f>
        <v>0</v>
      </c>
      <c r="BJ296" s="19" t="s">
        <v>85</v>
      </c>
      <c r="BK296" s="185">
        <f>ROUND(I296*H296,2)</f>
        <v>0</v>
      </c>
      <c r="BL296" s="19" t="s">
        <v>141</v>
      </c>
      <c r="BM296" s="184" t="s">
        <v>684</v>
      </c>
    </row>
    <row r="297" s="1" customFormat="1">
      <c r="B297" s="38"/>
      <c r="D297" s="186" t="s">
        <v>143</v>
      </c>
      <c r="F297" s="187" t="s">
        <v>685</v>
      </c>
      <c r="I297" s="115"/>
      <c r="L297" s="38"/>
      <c r="M297" s="188"/>
      <c r="N297" s="71"/>
      <c r="O297" s="71"/>
      <c r="P297" s="71"/>
      <c r="Q297" s="71"/>
      <c r="R297" s="71"/>
      <c r="S297" s="71"/>
      <c r="T297" s="72"/>
      <c r="AT297" s="19" t="s">
        <v>143</v>
      </c>
      <c r="AU297" s="19" t="s">
        <v>87</v>
      </c>
    </row>
    <row r="298" s="13" customFormat="1">
      <c r="B298" s="196"/>
      <c r="D298" s="186" t="s">
        <v>145</v>
      </c>
      <c r="E298" s="197" t="s">
        <v>3</v>
      </c>
      <c r="F298" s="198" t="s">
        <v>686</v>
      </c>
      <c r="H298" s="199">
        <v>3.4940000000000002</v>
      </c>
      <c r="I298" s="200"/>
      <c r="L298" s="196"/>
      <c r="M298" s="201"/>
      <c r="N298" s="202"/>
      <c r="O298" s="202"/>
      <c r="P298" s="202"/>
      <c r="Q298" s="202"/>
      <c r="R298" s="202"/>
      <c r="S298" s="202"/>
      <c r="T298" s="203"/>
      <c r="AT298" s="197" t="s">
        <v>145</v>
      </c>
      <c r="AU298" s="197" t="s">
        <v>87</v>
      </c>
      <c r="AV298" s="13" t="s">
        <v>87</v>
      </c>
      <c r="AW298" s="13" t="s">
        <v>37</v>
      </c>
      <c r="AX298" s="13" t="s">
        <v>85</v>
      </c>
      <c r="AY298" s="197" t="s">
        <v>134</v>
      </c>
    </row>
    <row r="299" s="1" customFormat="1" ht="24" customHeight="1">
      <c r="B299" s="172"/>
      <c r="C299" s="173" t="s">
        <v>687</v>
      </c>
      <c r="D299" s="173" t="s">
        <v>136</v>
      </c>
      <c r="E299" s="174" t="s">
        <v>688</v>
      </c>
      <c r="F299" s="175" t="s">
        <v>689</v>
      </c>
      <c r="G299" s="176" t="s">
        <v>443</v>
      </c>
      <c r="H299" s="177">
        <v>75</v>
      </c>
      <c r="I299" s="178"/>
      <c r="J299" s="179">
        <f>ROUND(I299*H299,2)</f>
        <v>0</v>
      </c>
      <c r="K299" s="175" t="s">
        <v>140</v>
      </c>
      <c r="L299" s="38"/>
      <c r="M299" s="180" t="s">
        <v>3</v>
      </c>
      <c r="N299" s="181" t="s">
        <v>48</v>
      </c>
      <c r="O299" s="71"/>
      <c r="P299" s="182">
        <f>O299*H299</f>
        <v>0</v>
      </c>
      <c r="Q299" s="182">
        <v>0.00013999999999999999</v>
      </c>
      <c r="R299" s="182">
        <f>Q299*H299</f>
        <v>0.010499999999999999</v>
      </c>
      <c r="S299" s="182">
        <v>0</v>
      </c>
      <c r="T299" s="183">
        <f>S299*H299</f>
        <v>0</v>
      </c>
      <c r="AR299" s="184" t="s">
        <v>141</v>
      </c>
      <c r="AT299" s="184" t="s">
        <v>136</v>
      </c>
      <c r="AU299" s="184" t="s">
        <v>87</v>
      </c>
      <c r="AY299" s="19" t="s">
        <v>134</v>
      </c>
      <c r="BE299" s="185">
        <f>IF(N299="základní",J299,0)</f>
        <v>0</v>
      </c>
      <c r="BF299" s="185">
        <f>IF(N299="snížená",J299,0)</f>
        <v>0</v>
      </c>
      <c r="BG299" s="185">
        <f>IF(N299="zákl. přenesená",J299,0)</f>
        <v>0</v>
      </c>
      <c r="BH299" s="185">
        <f>IF(N299="sníž. přenesená",J299,0)</f>
        <v>0</v>
      </c>
      <c r="BI299" s="185">
        <f>IF(N299="nulová",J299,0)</f>
        <v>0</v>
      </c>
      <c r="BJ299" s="19" t="s">
        <v>85</v>
      </c>
      <c r="BK299" s="185">
        <f>ROUND(I299*H299,2)</f>
        <v>0</v>
      </c>
      <c r="BL299" s="19" t="s">
        <v>141</v>
      </c>
      <c r="BM299" s="184" t="s">
        <v>690</v>
      </c>
    </row>
    <row r="300" s="1" customFormat="1">
      <c r="B300" s="38"/>
      <c r="D300" s="186" t="s">
        <v>143</v>
      </c>
      <c r="F300" s="187" t="s">
        <v>691</v>
      </c>
      <c r="I300" s="115"/>
      <c r="L300" s="38"/>
      <c r="M300" s="188"/>
      <c r="N300" s="71"/>
      <c r="O300" s="71"/>
      <c r="P300" s="71"/>
      <c r="Q300" s="71"/>
      <c r="R300" s="71"/>
      <c r="S300" s="71"/>
      <c r="T300" s="72"/>
      <c r="AT300" s="19" t="s">
        <v>143</v>
      </c>
      <c r="AU300" s="19" t="s">
        <v>87</v>
      </c>
    </row>
    <row r="301" s="12" customFormat="1">
      <c r="B301" s="189"/>
      <c r="D301" s="186" t="s">
        <v>145</v>
      </c>
      <c r="E301" s="190" t="s">
        <v>3</v>
      </c>
      <c r="F301" s="191" t="s">
        <v>628</v>
      </c>
      <c r="H301" s="190" t="s">
        <v>3</v>
      </c>
      <c r="I301" s="192"/>
      <c r="L301" s="189"/>
      <c r="M301" s="193"/>
      <c r="N301" s="194"/>
      <c r="O301" s="194"/>
      <c r="P301" s="194"/>
      <c r="Q301" s="194"/>
      <c r="R301" s="194"/>
      <c r="S301" s="194"/>
      <c r="T301" s="195"/>
      <c r="AT301" s="190" t="s">
        <v>145</v>
      </c>
      <c r="AU301" s="190" t="s">
        <v>87</v>
      </c>
      <c r="AV301" s="12" t="s">
        <v>85</v>
      </c>
      <c r="AW301" s="12" t="s">
        <v>37</v>
      </c>
      <c r="AX301" s="12" t="s">
        <v>77</v>
      </c>
      <c r="AY301" s="190" t="s">
        <v>134</v>
      </c>
    </row>
    <row r="302" s="13" customFormat="1">
      <c r="B302" s="196"/>
      <c r="D302" s="186" t="s">
        <v>145</v>
      </c>
      <c r="E302" s="197" t="s">
        <v>3</v>
      </c>
      <c r="F302" s="198" t="s">
        <v>692</v>
      </c>
      <c r="H302" s="199">
        <v>75</v>
      </c>
      <c r="I302" s="200"/>
      <c r="L302" s="196"/>
      <c r="M302" s="201"/>
      <c r="N302" s="202"/>
      <c r="O302" s="202"/>
      <c r="P302" s="202"/>
      <c r="Q302" s="202"/>
      <c r="R302" s="202"/>
      <c r="S302" s="202"/>
      <c r="T302" s="203"/>
      <c r="AT302" s="197" t="s">
        <v>145</v>
      </c>
      <c r="AU302" s="197" t="s">
        <v>87</v>
      </c>
      <c r="AV302" s="13" t="s">
        <v>87</v>
      </c>
      <c r="AW302" s="13" t="s">
        <v>37</v>
      </c>
      <c r="AX302" s="13" t="s">
        <v>85</v>
      </c>
      <c r="AY302" s="197" t="s">
        <v>134</v>
      </c>
    </row>
    <row r="303" s="1" customFormat="1" ht="24" customHeight="1">
      <c r="B303" s="172"/>
      <c r="C303" s="173" t="s">
        <v>693</v>
      </c>
      <c r="D303" s="173" t="s">
        <v>136</v>
      </c>
      <c r="E303" s="174" t="s">
        <v>694</v>
      </c>
      <c r="F303" s="175" t="s">
        <v>695</v>
      </c>
      <c r="G303" s="176" t="s">
        <v>443</v>
      </c>
      <c r="H303" s="177">
        <v>150</v>
      </c>
      <c r="I303" s="178"/>
      <c r="J303" s="179">
        <f>ROUND(I303*H303,2)</f>
        <v>0</v>
      </c>
      <c r="K303" s="175" t="s">
        <v>140</v>
      </c>
      <c r="L303" s="38"/>
      <c r="M303" s="180" t="s">
        <v>3</v>
      </c>
      <c r="N303" s="181" t="s">
        <v>48</v>
      </c>
      <c r="O303" s="71"/>
      <c r="P303" s="182">
        <f>O303*H303</f>
        <v>0</v>
      </c>
      <c r="Q303" s="182">
        <v>0.00014999999999999999</v>
      </c>
      <c r="R303" s="182">
        <f>Q303*H303</f>
        <v>0.022499999999999999</v>
      </c>
      <c r="S303" s="182">
        <v>0</v>
      </c>
      <c r="T303" s="183">
        <f>S303*H303</f>
        <v>0</v>
      </c>
      <c r="AR303" s="184" t="s">
        <v>141</v>
      </c>
      <c r="AT303" s="184" t="s">
        <v>136</v>
      </c>
      <c r="AU303" s="184" t="s">
        <v>87</v>
      </c>
      <c r="AY303" s="19" t="s">
        <v>134</v>
      </c>
      <c r="BE303" s="185">
        <f>IF(N303="základní",J303,0)</f>
        <v>0</v>
      </c>
      <c r="BF303" s="185">
        <f>IF(N303="snížená",J303,0)</f>
        <v>0</v>
      </c>
      <c r="BG303" s="185">
        <f>IF(N303="zákl. přenesená",J303,0)</f>
        <v>0</v>
      </c>
      <c r="BH303" s="185">
        <f>IF(N303="sníž. přenesená",J303,0)</f>
        <v>0</v>
      </c>
      <c r="BI303" s="185">
        <f>IF(N303="nulová",J303,0)</f>
        <v>0</v>
      </c>
      <c r="BJ303" s="19" t="s">
        <v>85</v>
      </c>
      <c r="BK303" s="185">
        <f>ROUND(I303*H303,2)</f>
        <v>0</v>
      </c>
      <c r="BL303" s="19" t="s">
        <v>141</v>
      </c>
      <c r="BM303" s="184" t="s">
        <v>696</v>
      </c>
    </row>
    <row r="304" s="1" customFormat="1">
      <c r="B304" s="38"/>
      <c r="D304" s="186" t="s">
        <v>143</v>
      </c>
      <c r="F304" s="187" t="s">
        <v>691</v>
      </c>
      <c r="I304" s="115"/>
      <c r="L304" s="38"/>
      <c r="M304" s="188"/>
      <c r="N304" s="71"/>
      <c r="O304" s="71"/>
      <c r="P304" s="71"/>
      <c r="Q304" s="71"/>
      <c r="R304" s="71"/>
      <c r="S304" s="71"/>
      <c r="T304" s="72"/>
      <c r="AT304" s="19" t="s">
        <v>143</v>
      </c>
      <c r="AU304" s="19" t="s">
        <v>87</v>
      </c>
    </row>
    <row r="305" s="12" customFormat="1">
      <c r="B305" s="189"/>
      <c r="D305" s="186" t="s">
        <v>145</v>
      </c>
      <c r="E305" s="190" t="s">
        <v>3</v>
      </c>
      <c r="F305" s="191" t="s">
        <v>628</v>
      </c>
      <c r="H305" s="190" t="s">
        <v>3</v>
      </c>
      <c r="I305" s="192"/>
      <c r="L305" s="189"/>
      <c r="M305" s="193"/>
      <c r="N305" s="194"/>
      <c r="O305" s="194"/>
      <c r="P305" s="194"/>
      <c r="Q305" s="194"/>
      <c r="R305" s="194"/>
      <c r="S305" s="194"/>
      <c r="T305" s="195"/>
      <c r="AT305" s="190" t="s">
        <v>145</v>
      </c>
      <c r="AU305" s="190" t="s">
        <v>87</v>
      </c>
      <c r="AV305" s="12" t="s">
        <v>85</v>
      </c>
      <c r="AW305" s="12" t="s">
        <v>37</v>
      </c>
      <c r="AX305" s="12" t="s">
        <v>77</v>
      </c>
      <c r="AY305" s="190" t="s">
        <v>134</v>
      </c>
    </row>
    <row r="306" s="13" customFormat="1">
      <c r="B306" s="196"/>
      <c r="D306" s="186" t="s">
        <v>145</v>
      </c>
      <c r="E306" s="197" t="s">
        <v>3</v>
      </c>
      <c r="F306" s="198" t="s">
        <v>697</v>
      </c>
      <c r="H306" s="199">
        <v>150</v>
      </c>
      <c r="I306" s="200"/>
      <c r="L306" s="196"/>
      <c r="M306" s="201"/>
      <c r="N306" s="202"/>
      <c r="O306" s="202"/>
      <c r="P306" s="202"/>
      <c r="Q306" s="202"/>
      <c r="R306" s="202"/>
      <c r="S306" s="202"/>
      <c r="T306" s="203"/>
      <c r="AT306" s="197" t="s">
        <v>145</v>
      </c>
      <c r="AU306" s="197" t="s">
        <v>87</v>
      </c>
      <c r="AV306" s="13" t="s">
        <v>87</v>
      </c>
      <c r="AW306" s="13" t="s">
        <v>37</v>
      </c>
      <c r="AX306" s="13" t="s">
        <v>85</v>
      </c>
      <c r="AY306" s="197" t="s">
        <v>134</v>
      </c>
    </row>
    <row r="307" s="1" customFormat="1" ht="16.5" customHeight="1">
      <c r="B307" s="172"/>
      <c r="C307" s="215" t="s">
        <v>698</v>
      </c>
      <c r="D307" s="215" t="s">
        <v>502</v>
      </c>
      <c r="E307" s="216" t="s">
        <v>699</v>
      </c>
      <c r="F307" s="217" t="s">
        <v>700</v>
      </c>
      <c r="G307" s="218" t="s">
        <v>295</v>
      </c>
      <c r="H307" s="219">
        <v>23.760000000000002</v>
      </c>
      <c r="I307" s="220"/>
      <c r="J307" s="221">
        <f>ROUND(I307*H307,2)</f>
        <v>0</v>
      </c>
      <c r="K307" s="217" t="s">
        <v>140</v>
      </c>
      <c r="L307" s="222"/>
      <c r="M307" s="223" t="s">
        <v>3</v>
      </c>
      <c r="N307" s="224" t="s">
        <v>48</v>
      </c>
      <c r="O307" s="71"/>
      <c r="P307" s="182">
        <f>O307*H307</f>
        <v>0</v>
      </c>
      <c r="Q307" s="182">
        <v>1</v>
      </c>
      <c r="R307" s="182">
        <f>Q307*H307</f>
        <v>23.760000000000002</v>
      </c>
      <c r="S307" s="182">
        <v>0</v>
      </c>
      <c r="T307" s="183">
        <f>S307*H307</f>
        <v>0</v>
      </c>
      <c r="AR307" s="184" t="s">
        <v>176</v>
      </c>
      <c r="AT307" s="184" t="s">
        <v>502</v>
      </c>
      <c r="AU307" s="184" t="s">
        <v>87</v>
      </c>
      <c r="AY307" s="19" t="s">
        <v>134</v>
      </c>
      <c r="BE307" s="185">
        <f>IF(N307="základní",J307,0)</f>
        <v>0</v>
      </c>
      <c r="BF307" s="185">
        <f>IF(N307="snížená",J307,0)</f>
        <v>0</v>
      </c>
      <c r="BG307" s="185">
        <f>IF(N307="zákl. přenesená",J307,0)</f>
        <v>0</v>
      </c>
      <c r="BH307" s="185">
        <f>IF(N307="sníž. přenesená",J307,0)</f>
        <v>0</v>
      </c>
      <c r="BI307" s="185">
        <f>IF(N307="nulová",J307,0)</f>
        <v>0</v>
      </c>
      <c r="BJ307" s="19" t="s">
        <v>85</v>
      </c>
      <c r="BK307" s="185">
        <f>ROUND(I307*H307,2)</f>
        <v>0</v>
      </c>
      <c r="BL307" s="19" t="s">
        <v>141</v>
      </c>
      <c r="BM307" s="184" t="s">
        <v>701</v>
      </c>
    </row>
    <row r="308" s="12" customFormat="1">
      <c r="B308" s="189"/>
      <c r="D308" s="186" t="s">
        <v>145</v>
      </c>
      <c r="E308" s="190" t="s">
        <v>3</v>
      </c>
      <c r="F308" s="191" t="s">
        <v>702</v>
      </c>
      <c r="H308" s="190" t="s">
        <v>3</v>
      </c>
      <c r="I308" s="192"/>
      <c r="L308" s="189"/>
      <c r="M308" s="193"/>
      <c r="N308" s="194"/>
      <c r="O308" s="194"/>
      <c r="P308" s="194"/>
      <c r="Q308" s="194"/>
      <c r="R308" s="194"/>
      <c r="S308" s="194"/>
      <c r="T308" s="195"/>
      <c r="AT308" s="190" t="s">
        <v>145</v>
      </c>
      <c r="AU308" s="190" t="s">
        <v>87</v>
      </c>
      <c r="AV308" s="12" t="s">
        <v>85</v>
      </c>
      <c r="AW308" s="12" t="s">
        <v>37</v>
      </c>
      <c r="AX308" s="12" t="s">
        <v>77</v>
      </c>
      <c r="AY308" s="190" t="s">
        <v>134</v>
      </c>
    </row>
    <row r="309" s="13" customFormat="1">
      <c r="B309" s="196"/>
      <c r="D309" s="186" t="s">
        <v>145</v>
      </c>
      <c r="E309" s="197" t="s">
        <v>3</v>
      </c>
      <c r="F309" s="198" t="s">
        <v>703</v>
      </c>
      <c r="H309" s="199">
        <v>7.9199999999999999</v>
      </c>
      <c r="I309" s="200"/>
      <c r="L309" s="196"/>
      <c r="M309" s="201"/>
      <c r="N309" s="202"/>
      <c r="O309" s="202"/>
      <c r="P309" s="202"/>
      <c r="Q309" s="202"/>
      <c r="R309" s="202"/>
      <c r="S309" s="202"/>
      <c r="T309" s="203"/>
      <c r="AT309" s="197" t="s">
        <v>145</v>
      </c>
      <c r="AU309" s="197" t="s">
        <v>87</v>
      </c>
      <c r="AV309" s="13" t="s">
        <v>87</v>
      </c>
      <c r="AW309" s="13" t="s">
        <v>37</v>
      </c>
      <c r="AX309" s="13" t="s">
        <v>77</v>
      </c>
      <c r="AY309" s="197" t="s">
        <v>134</v>
      </c>
    </row>
    <row r="310" s="13" customFormat="1">
      <c r="B310" s="196"/>
      <c r="D310" s="186" t="s">
        <v>145</v>
      </c>
      <c r="E310" s="197" t="s">
        <v>3</v>
      </c>
      <c r="F310" s="198" t="s">
        <v>704</v>
      </c>
      <c r="H310" s="199">
        <v>15.84</v>
      </c>
      <c r="I310" s="200"/>
      <c r="L310" s="196"/>
      <c r="M310" s="201"/>
      <c r="N310" s="202"/>
      <c r="O310" s="202"/>
      <c r="P310" s="202"/>
      <c r="Q310" s="202"/>
      <c r="R310" s="202"/>
      <c r="S310" s="202"/>
      <c r="T310" s="203"/>
      <c r="AT310" s="197" t="s">
        <v>145</v>
      </c>
      <c r="AU310" s="197" t="s">
        <v>87</v>
      </c>
      <c r="AV310" s="13" t="s">
        <v>87</v>
      </c>
      <c r="AW310" s="13" t="s">
        <v>37</v>
      </c>
      <c r="AX310" s="13" t="s">
        <v>77</v>
      </c>
      <c r="AY310" s="197" t="s">
        <v>134</v>
      </c>
    </row>
    <row r="311" s="14" customFormat="1">
      <c r="B311" s="204"/>
      <c r="D311" s="186" t="s">
        <v>145</v>
      </c>
      <c r="E311" s="205" t="s">
        <v>3</v>
      </c>
      <c r="F311" s="206" t="s">
        <v>192</v>
      </c>
      <c r="H311" s="207">
        <v>23.760000000000002</v>
      </c>
      <c r="I311" s="208"/>
      <c r="L311" s="204"/>
      <c r="M311" s="209"/>
      <c r="N311" s="210"/>
      <c r="O311" s="210"/>
      <c r="P311" s="210"/>
      <c r="Q311" s="210"/>
      <c r="R311" s="210"/>
      <c r="S311" s="210"/>
      <c r="T311" s="211"/>
      <c r="AT311" s="205" t="s">
        <v>145</v>
      </c>
      <c r="AU311" s="205" t="s">
        <v>87</v>
      </c>
      <c r="AV311" s="14" t="s">
        <v>141</v>
      </c>
      <c r="AW311" s="14" t="s">
        <v>37</v>
      </c>
      <c r="AX311" s="14" t="s">
        <v>85</v>
      </c>
      <c r="AY311" s="205" t="s">
        <v>134</v>
      </c>
    </row>
    <row r="312" s="1" customFormat="1" ht="16.5" customHeight="1">
      <c r="B312" s="172"/>
      <c r="C312" s="215" t="s">
        <v>705</v>
      </c>
      <c r="D312" s="215" t="s">
        <v>502</v>
      </c>
      <c r="E312" s="216" t="s">
        <v>706</v>
      </c>
      <c r="F312" s="217" t="s">
        <v>707</v>
      </c>
      <c r="G312" s="218" t="s">
        <v>265</v>
      </c>
      <c r="H312" s="219">
        <v>6.9000000000000004</v>
      </c>
      <c r="I312" s="220"/>
      <c r="J312" s="221">
        <f>ROUND(I312*H312,2)</f>
        <v>0</v>
      </c>
      <c r="K312" s="217" t="s">
        <v>140</v>
      </c>
      <c r="L312" s="222"/>
      <c r="M312" s="223" t="s">
        <v>3</v>
      </c>
      <c r="N312" s="224" t="s">
        <v>48</v>
      </c>
      <c r="O312" s="71"/>
      <c r="P312" s="182">
        <f>O312*H312</f>
        <v>0</v>
      </c>
      <c r="Q312" s="182">
        <v>0</v>
      </c>
      <c r="R312" s="182">
        <f>Q312*H312</f>
        <v>0</v>
      </c>
      <c r="S312" s="182">
        <v>0</v>
      </c>
      <c r="T312" s="183">
        <f>S312*H312</f>
        <v>0</v>
      </c>
      <c r="AR312" s="184" t="s">
        <v>176</v>
      </c>
      <c r="AT312" s="184" t="s">
        <v>502</v>
      </c>
      <c r="AU312" s="184" t="s">
        <v>87</v>
      </c>
      <c r="AY312" s="19" t="s">
        <v>134</v>
      </c>
      <c r="BE312" s="185">
        <f>IF(N312="základní",J312,0)</f>
        <v>0</v>
      </c>
      <c r="BF312" s="185">
        <f>IF(N312="snížená",J312,0)</f>
        <v>0</v>
      </c>
      <c r="BG312" s="185">
        <f>IF(N312="zákl. přenesená",J312,0)</f>
        <v>0</v>
      </c>
      <c r="BH312" s="185">
        <f>IF(N312="sníž. přenesená",J312,0)</f>
        <v>0</v>
      </c>
      <c r="BI312" s="185">
        <f>IF(N312="nulová",J312,0)</f>
        <v>0</v>
      </c>
      <c r="BJ312" s="19" t="s">
        <v>85</v>
      </c>
      <c r="BK312" s="185">
        <f>ROUND(I312*H312,2)</f>
        <v>0</v>
      </c>
      <c r="BL312" s="19" t="s">
        <v>141</v>
      </c>
      <c r="BM312" s="184" t="s">
        <v>708</v>
      </c>
    </row>
    <row r="313" s="12" customFormat="1">
      <c r="B313" s="189"/>
      <c r="D313" s="186" t="s">
        <v>145</v>
      </c>
      <c r="E313" s="190" t="s">
        <v>3</v>
      </c>
      <c r="F313" s="191" t="s">
        <v>702</v>
      </c>
      <c r="H313" s="190" t="s">
        <v>3</v>
      </c>
      <c r="I313" s="192"/>
      <c r="L313" s="189"/>
      <c r="M313" s="193"/>
      <c r="N313" s="194"/>
      <c r="O313" s="194"/>
      <c r="P313" s="194"/>
      <c r="Q313" s="194"/>
      <c r="R313" s="194"/>
      <c r="S313" s="194"/>
      <c r="T313" s="195"/>
      <c r="AT313" s="190" t="s">
        <v>145</v>
      </c>
      <c r="AU313" s="190" t="s">
        <v>87</v>
      </c>
      <c r="AV313" s="12" t="s">
        <v>85</v>
      </c>
      <c r="AW313" s="12" t="s">
        <v>37</v>
      </c>
      <c r="AX313" s="12" t="s">
        <v>77</v>
      </c>
      <c r="AY313" s="190" t="s">
        <v>134</v>
      </c>
    </row>
    <row r="314" s="13" customFormat="1">
      <c r="B314" s="196"/>
      <c r="D314" s="186" t="s">
        <v>145</v>
      </c>
      <c r="E314" s="197" t="s">
        <v>3</v>
      </c>
      <c r="F314" s="198" t="s">
        <v>709</v>
      </c>
      <c r="H314" s="199">
        <v>2.2999999999999998</v>
      </c>
      <c r="I314" s="200"/>
      <c r="L314" s="196"/>
      <c r="M314" s="201"/>
      <c r="N314" s="202"/>
      <c r="O314" s="202"/>
      <c r="P314" s="202"/>
      <c r="Q314" s="202"/>
      <c r="R314" s="202"/>
      <c r="S314" s="202"/>
      <c r="T314" s="203"/>
      <c r="AT314" s="197" t="s">
        <v>145</v>
      </c>
      <c r="AU314" s="197" t="s">
        <v>87</v>
      </c>
      <c r="AV314" s="13" t="s">
        <v>87</v>
      </c>
      <c r="AW314" s="13" t="s">
        <v>37</v>
      </c>
      <c r="AX314" s="13" t="s">
        <v>77</v>
      </c>
      <c r="AY314" s="197" t="s">
        <v>134</v>
      </c>
    </row>
    <row r="315" s="13" customFormat="1">
      <c r="B315" s="196"/>
      <c r="D315" s="186" t="s">
        <v>145</v>
      </c>
      <c r="E315" s="197" t="s">
        <v>3</v>
      </c>
      <c r="F315" s="198" t="s">
        <v>710</v>
      </c>
      <c r="H315" s="199">
        <v>4.5999999999999996</v>
      </c>
      <c r="I315" s="200"/>
      <c r="L315" s="196"/>
      <c r="M315" s="201"/>
      <c r="N315" s="202"/>
      <c r="O315" s="202"/>
      <c r="P315" s="202"/>
      <c r="Q315" s="202"/>
      <c r="R315" s="202"/>
      <c r="S315" s="202"/>
      <c r="T315" s="203"/>
      <c r="AT315" s="197" t="s">
        <v>145</v>
      </c>
      <c r="AU315" s="197" t="s">
        <v>87</v>
      </c>
      <c r="AV315" s="13" t="s">
        <v>87</v>
      </c>
      <c r="AW315" s="13" t="s">
        <v>37</v>
      </c>
      <c r="AX315" s="13" t="s">
        <v>77</v>
      </c>
      <c r="AY315" s="197" t="s">
        <v>134</v>
      </c>
    </row>
    <row r="316" s="14" customFormat="1">
      <c r="B316" s="204"/>
      <c r="D316" s="186" t="s">
        <v>145</v>
      </c>
      <c r="E316" s="205" t="s">
        <v>3</v>
      </c>
      <c r="F316" s="206" t="s">
        <v>192</v>
      </c>
      <c r="H316" s="207">
        <v>6.9000000000000004</v>
      </c>
      <c r="I316" s="208"/>
      <c r="L316" s="204"/>
      <c r="M316" s="209"/>
      <c r="N316" s="210"/>
      <c r="O316" s="210"/>
      <c r="P316" s="210"/>
      <c r="Q316" s="210"/>
      <c r="R316" s="210"/>
      <c r="S316" s="210"/>
      <c r="T316" s="211"/>
      <c r="AT316" s="205" t="s">
        <v>145</v>
      </c>
      <c r="AU316" s="205" t="s">
        <v>87</v>
      </c>
      <c r="AV316" s="14" t="s">
        <v>141</v>
      </c>
      <c r="AW316" s="14" t="s">
        <v>37</v>
      </c>
      <c r="AX316" s="14" t="s">
        <v>85</v>
      </c>
      <c r="AY316" s="205" t="s">
        <v>134</v>
      </c>
    </row>
    <row r="317" s="1" customFormat="1" ht="36" customHeight="1">
      <c r="B317" s="172"/>
      <c r="C317" s="173" t="s">
        <v>711</v>
      </c>
      <c r="D317" s="173" t="s">
        <v>136</v>
      </c>
      <c r="E317" s="174" t="s">
        <v>712</v>
      </c>
      <c r="F317" s="175" t="s">
        <v>713</v>
      </c>
      <c r="G317" s="176" t="s">
        <v>304</v>
      </c>
      <c r="H317" s="177">
        <v>90</v>
      </c>
      <c r="I317" s="178"/>
      <c r="J317" s="179">
        <f>ROUND(I317*H317,2)</f>
        <v>0</v>
      </c>
      <c r="K317" s="175" t="s">
        <v>140</v>
      </c>
      <c r="L317" s="38"/>
      <c r="M317" s="180" t="s">
        <v>3</v>
      </c>
      <c r="N317" s="181" t="s">
        <v>48</v>
      </c>
      <c r="O317" s="71"/>
      <c r="P317" s="182">
        <f>O317*H317</f>
        <v>0</v>
      </c>
      <c r="Q317" s="182">
        <v>0.037010000000000001</v>
      </c>
      <c r="R317" s="182">
        <f>Q317*H317</f>
        <v>3.3309000000000002</v>
      </c>
      <c r="S317" s="182">
        <v>0</v>
      </c>
      <c r="T317" s="183">
        <f>S317*H317</f>
        <v>0</v>
      </c>
      <c r="AR317" s="184" t="s">
        <v>141</v>
      </c>
      <c r="AT317" s="184" t="s">
        <v>136</v>
      </c>
      <c r="AU317" s="184" t="s">
        <v>87</v>
      </c>
      <c r="AY317" s="19" t="s">
        <v>134</v>
      </c>
      <c r="BE317" s="185">
        <f>IF(N317="základní",J317,0)</f>
        <v>0</v>
      </c>
      <c r="BF317" s="185">
        <f>IF(N317="snížená",J317,0)</f>
        <v>0</v>
      </c>
      <c r="BG317" s="185">
        <f>IF(N317="zákl. přenesená",J317,0)</f>
        <v>0</v>
      </c>
      <c r="BH317" s="185">
        <f>IF(N317="sníž. přenesená",J317,0)</f>
        <v>0</v>
      </c>
      <c r="BI317" s="185">
        <f>IF(N317="nulová",J317,0)</f>
        <v>0</v>
      </c>
      <c r="BJ317" s="19" t="s">
        <v>85</v>
      </c>
      <c r="BK317" s="185">
        <f>ROUND(I317*H317,2)</f>
        <v>0</v>
      </c>
      <c r="BL317" s="19" t="s">
        <v>141</v>
      </c>
      <c r="BM317" s="184" t="s">
        <v>714</v>
      </c>
    </row>
    <row r="318" s="1" customFormat="1">
      <c r="B318" s="38"/>
      <c r="D318" s="186" t="s">
        <v>143</v>
      </c>
      <c r="F318" s="187" t="s">
        <v>715</v>
      </c>
      <c r="I318" s="115"/>
      <c r="L318" s="38"/>
      <c r="M318" s="188"/>
      <c r="N318" s="71"/>
      <c r="O318" s="71"/>
      <c r="P318" s="71"/>
      <c r="Q318" s="71"/>
      <c r="R318" s="71"/>
      <c r="S318" s="71"/>
      <c r="T318" s="72"/>
      <c r="AT318" s="19" t="s">
        <v>143</v>
      </c>
      <c r="AU318" s="19" t="s">
        <v>87</v>
      </c>
    </row>
    <row r="319" s="12" customFormat="1">
      <c r="B319" s="189"/>
      <c r="D319" s="186" t="s">
        <v>145</v>
      </c>
      <c r="E319" s="190" t="s">
        <v>3</v>
      </c>
      <c r="F319" s="191" t="s">
        <v>628</v>
      </c>
      <c r="H319" s="190" t="s">
        <v>3</v>
      </c>
      <c r="I319" s="192"/>
      <c r="L319" s="189"/>
      <c r="M319" s="193"/>
      <c r="N319" s="194"/>
      <c r="O319" s="194"/>
      <c r="P319" s="194"/>
      <c r="Q319" s="194"/>
      <c r="R319" s="194"/>
      <c r="S319" s="194"/>
      <c r="T319" s="195"/>
      <c r="AT319" s="190" t="s">
        <v>145</v>
      </c>
      <c r="AU319" s="190" t="s">
        <v>87</v>
      </c>
      <c r="AV319" s="12" t="s">
        <v>85</v>
      </c>
      <c r="AW319" s="12" t="s">
        <v>37</v>
      </c>
      <c r="AX319" s="12" t="s">
        <v>77</v>
      </c>
      <c r="AY319" s="190" t="s">
        <v>134</v>
      </c>
    </row>
    <row r="320" s="13" customFormat="1">
      <c r="B320" s="196"/>
      <c r="D320" s="186" t="s">
        <v>145</v>
      </c>
      <c r="E320" s="197" t="s">
        <v>3</v>
      </c>
      <c r="F320" s="198" t="s">
        <v>716</v>
      </c>
      <c r="H320" s="199">
        <v>90</v>
      </c>
      <c r="I320" s="200"/>
      <c r="L320" s="196"/>
      <c r="M320" s="201"/>
      <c r="N320" s="202"/>
      <c r="O320" s="202"/>
      <c r="P320" s="202"/>
      <c r="Q320" s="202"/>
      <c r="R320" s="202"/>
      <c r="S320" s="202"/>
      <c r="T320" s="203"/>
      <c r="AT320" s="197" t="s">
        <v>145</v>
      </c>
      <c r="AU320" s="197" t="s">
        <v>87</v>
      </c>
      <c r="AV320" s="13" t="s">
        <v>87</v>
      </c>
      <c r="AW320" s="13" t="s">
        <v>37</v>
      </c>
      <c r="AX320" s="13" t="s">
        <v>85</v>
      </c>
      <c r="AY320" s="197" t="s">
        <v>134</v>
      </c>
    </row>
    <row r="321" s="1" customFormat="1" ht="36" customHeight="1">
      <c r="B321" s="172"/>
      <c r="C321" s="173" t="s">
        <v>717</v>
      </c>
      <c r="D321" s="173" t="s">
        <v>136</v>
      </c>
      <c r="E321" s="174" t="s">
        <v>718</v>
      </c>
      <c r="F321" s="175" t="s">
        <v>719</v>
      </c>
      <c r="G321" s="176" t="s">
        <v>304</v>
      </c>
      <c r="H321" s="177">
        <v>150</v>
      </c>
      <c r="I321" s="178"/>
      <c r="J321" s="179">
        <f>ROUND(I321*H321,2)</f>
        <v>0</v>
      </c>
      <c r="K321" s="175" t="s">
        <v>140</v>
      </c>
      <c r="L321" s="38"/>
      <c r="M321" s="180" t="s">
        <v>3</v>
      </c>
      <c r="N321" s="181" t="s">
        <v>48</v>
      </c>
      <c r="O321" s="71"/>
      <c r="P321" s="182">
        <f>O321*H321</f>
        <v>0</v>
      </c>
      <c r="Q321" s="182">
        <v>0.037010000000000001</v>
      </c>
      <c r="R321" s="182">
        <f>Q321*H321</f>
        <v>5.5514999999999999</v>
      </c>
      <c r="S321" s="182">
        <v>0</v>
      </c>
      <c r="T321" s="183">
        <f>S321*H321</f>
        <v>0</v>
      </c>
      <c r="AR321" s="184" t="s">
        <v>141</v>
      </c>
      <c r="AT321" s="184" t="s">
        <v>136</v>
      </c>
      <c r="AU321" s="184" t="s">
        <v>87</v>
      </c>
      <c r="AY321" s="19" t="s">
        <v>134</v>
      </c>
      <c r="BE321" s="185">
        <f>IF(N321="základní",J321,0)</f>
        <v>0</v>
      </c>
      <c r="BF321" s="185">
        <f>IF(N321="snížená",J321,0)</f>
        <v>0</v>
      </c>
      <c r="BG321" s="185">
        <f>IF(N321="zákl. přenesená",J321,0)</f>
        <v>0</v>
      </c>
      <c r="BH321" s="185">
        <f>IF(N321="sníž. přenesená",J321,0)</f>
        <v>0</v>
      </c>
      <c r="BI321" s="185">
        <f>IF(N321="nulová",J321,0)</f>
        <v>0</v>
      </c>
      <c r="BJ321" s="19" t="s">
        <v>85</v>
      </c>
      <c r="BK321" s="185">
        <f>ROUND(I321*H321,2)</f>
        <v>0</v>
      </c>
      <c r="BL321" s="19" t="s">
        <v>141</v>
      </c>
      <c r="BM321" s="184" t="s">
        <v>720</v>
      </c>
    </row>
    <row r="322" s="1" customFormat="1">
      <c r="B322" s="38"/>
      <c r="D322" s="186" t="s">
        <v>143</v>
      </c>
      <c r="F322" s="187" t="s">
        <v>715</v>
      </c>
      <c r="I322" s="115"/>
      <c r="L322" s="38"/>
      <c r="M322" s="188"/>
      <c r="N322" s="71"/>
      <c r="O322" s="71"/>
      <c r="P322" s="71"/>
      <c r="Q322" s="71"/>
      <c r="R322" s="71"/>
      <c r="S322" s="71"/>
      <c r="T322" s="72"/>
      <c r="AT322" s="19" t="s">
        <v>143</v>
      </c>
      <c r="AU322" s="19" t="s">
        <v>87</v>
      </c>
    </row>
    <row r="323" s="12" customFormat="1">
      <c r="B323" s="189"/>
      <c r="D323" s="186" t="s">
        <v>145</v>
      </c>
      <c r="E323" s="190" t="s">
        <v>3</v>
      </c>
      <c r="F323" s="191" t="s">
        <v>628</v>
      </c>
      <c r="H323" s="190" t="s">
        <v>3</v>
      </c>
      <c r="I323" s="192"/>
      <c r="L323" s="189"/>
      <c r="M323" s="193"/>
      <c r="N323" s="194"/>
      <c r="O323" s="194"/>
      <c r="P323" s="194"/>
      <c r="Q323" s="194"/>
      <c r="R323" s="194"/>
      <c r="S323" s="194"/>
      <c r="T323" s="195"/>
      <c r="AT323" s="190" t="s">
        <v>145</v>
      </c>
      <c r="AU323" s="190" t="s">
        <v>87</v>
      </c>
      <c r="AV323" s="12" t="s">
        <v>85</v>
      </c>
      <c r="AW323" s="12" t="s">
        <v>37</v>
      </c>
      <c r="AX323" s="12" t="s">
        <v>77</v>
      </c>
      <c r="AY323" s="190" t="s">
        <v>134</v>
      </c>
    </row>
    <row r="324" s="13" customFormat="1">
      <c r="B324" s="196"/>
      <c r="D324" s="186" t="s">
        <v>145</v>
      </c>
      <c r="E324" s="197" t="s">
        <v>3</v>
      </c>
      <c r="F324" s="198" t="s">
        <v>721</v>
      </c>
      <c r="H324" s="199">
        <v>150</v>
      </c>
      <c r="I324" s="200"/>
      <c r="L324" s="196"/>
      <c r="M324" s="201"/>
      <c r="N324" s="202"/>
      <c r="O324" s="202"/>
      <c r="P324" s="202"/>
      <c r="Q324" s="202"/>
      <c r="R324" s="202"/>
      <c r="S324" s="202"/>
      <c r="T324" s="203"/>
      <c r="AT324" s="197" t="s">
        <v>145</v>
      </c>
      <c r="AU324" s="197" t="s">
        <v>87</v>
      </c>
      <c r="AV324" s="13" t="s">
        <v>87</v>
      </c>
      <c r="AW324" s="13" t="s">
        <v>37</v>
      </c>
      <c r="AX324" s="13" t="s">
        <v>85</v>
      </c>
      <c r="AY324" s="197" t="s">
        <v>134</v>
      </c>
    </row>
    <row r="325" s="1" customFormat="1" ht="24" customHeight="1">
      <c r="B325" s="172"/>
      <c r="C325" s="215" t="s">
        <v>722</v>
      </c>
      <c r="D325" s="215" t="s">
        <v>502</v>
      </c>
      <c r="E325" s="216" t="s">
        <v>723</v>
      </c>
      <c r="F325" s="217" t="s">
        <v>724</v>
      </c>
      <c r="G325" s="218" t="s">
        <v>304</v>
      </c>
      <c r="H325" s="219">
        <v>240</v>
      </c>
      <c r="I325" s="220"/>
      <c r="J325" s="221">
        <f>ROUND(I325*H325,2)</f>
        <v>0</v>
      </c>
      <c r="K325" s="217" t="s">
        <v>140</v>
      </c>
      <c r="L325" s="222"/>
      <c r="M325" s="223" t="s">
        <v>3</v>
      </c>
      <c r="N325" s="224" t="s">
        <v>48</v>
      </c>
      <c r="O325" s="71"/>
      <c r="P325" s="182">
        <f>O325*H325</f>
        <v>0</v>
      </c>
      <c r="Q325" s="182">
        <v>0.019480000000000001</v>
      </c>
      <c r="R325" s="182">
        <f>Q325*H325</f>
        <v>4.6752000000000002</v>
      </c>
      <c r="S325" s="182">
        <v>0</v>
      </c>
      <c r="T325" s="183">
        <f>S325*H325</f>
        <v>0</v>
      </c>
      <c r="AR325" s="184" t="s">
        <v>176</v>
      </c>
      <c r="AT325" s="184" t="s">
        <v>502</v>
      </c>
      <c r="AU325" s="184" t="s">
        <v>87</v>
      </c>
      <c r="AY325" s="19" t="s">
        <v>134</v>
      </c>
      <c r="BE325" s="185">
        <f>IF(N325="základní",J325,0)</f>
        <v>0</v>
      </c>
      <c r="BF325" s="185">
        <f>IF(N325="snížená",J325,0)</f>
        <v>0</v>
      </c>
      <c r="BG325" s="185">
        <f>IF(N325="zákl. přenesená",J325,0)</f>
        <v>0</v>
      </c>
      <c r="BH325" s="185">
        <f>IF(N325="sníž. přenesená",J325,0)</f>
        <v>0</v>
      </c>
      <c r="BI325" s="185">
        <f>IF(N325="nulová",J325,0)</f>
        <v>0</v>
      </c>
      <c r="BJ325" s="19" t="s">
        <v>85</v>
      </c>
      <c r="BK325" s="185">
        <f>ROUND(I325*H325,2)</f>
        <v>0</v>
      </c>
      <c r="BL325" s="19" t="s">
        <v>141</v>
      </c>
      <c r="BM325" s="184" t="s">
        <v>725</v>
      </c>
    </row>
    <row r="326" s="12" customFormat="1">
      <c r="B326" s="189"/>
      <c r="D326" s="186" t="s">
        <v>145</v>
      </c>
      <c r="E326" s="190" t="s">
        <v>3</v>
      </c>
      <c r="F326" s="191" t="s">
        <v>628</v>
      </c>
      <c r="H326" s="190" t="s">
        <v>3</v>
      </c>
      <c r="I326" s="192"/>
      <c r="L326" s="189"/>
      <c r="M326" s="193"/>
      <c r="N326" s="194"/>
      <c r="O326" s="194"/>
      <c r="P326" s="194"/>
      <c r="Q326" s="194"/>
      <c r="R326" s="194"/>
      <c r="S326" s="194"/>
      <c r="T326" s="195"/>
      <c r="AT326" s="190" t="s">
        <v>145</v>
      </c>
      <c r="AU326" s="190" t="s">
        <v>87</v>
      </c>
      <c r="AV326" s="12" t="s">
        <v>85</v>
      </c>
      <c r="AW326" s="12" t="s">
        <v>37</v>
      </c>
      <c r="AX326" s="12" t="s">
        <v>77</v>
      </c>
      <c r="AY326" s="190" t="s">
        <v>134</v>
      </c>
    </row>
    <row r="327" s="13" customFormat="1">
      <c r="B327" s="196"/>
      <c r="D327" s="186" t="s">
        <v>145</v>
      </c>
      <c r="E327" s="197" t="s">
        <v>3</v>
      </c>
      <c r="F327" s="198" t="s">
        <v>726</v>
      </c>
      <c r="H327" s="199">
        <v>240</v>
      </c>
      <c r="I327" s="200"/>
      <c r="L327" s="196"/>
      <c r="M327" s="201"/>
      <c r="N327" s="202"/>
      <c r="O327" s="202"/>
      <c r="P327" s="202"/>
      <c r="Q327" s="202"/>
      <c r="R327" s="202"/>
      <c r="S327" s="202"/>
      <c r="T327" s="203"/>
      <c r="AT327" s="197" t="s">
        <v>145</v>
      </c>
      <c r="AU327" s="197" t="s">
        <v>87</v>
      </c>
      <c r="AV327" s="13" t="s">
        <v>87</v>
      </c>
      <c r="AW327" s="13" t="s">
        <v>37</v>
      </c>
      <c r="AX327" s="13" t="s">
        <v>85</v>
      </c>
      <c r="AY327" s="197" t="s">
        <v>134</v>
      </c>
    </row>
    <row r="328" s="1" customFormat="1" ht="24" customHeight="1">
      <c r="B328" s="172"/>
      <c r="C328" s="173" t="s">
        <v>727</v>
      </c>
      <c r="D328" s="173" t="s">
        <v>136</v>
      </c>
      <c r="E328" s="174" t="s">
        <v>728</v>
      </c>
      <c r="F328" s="175" t="s">
        <v>729</v>
      </c>
      <c r="G328" s="176" t="s">
        <v>150</v>
      </c>
      <c r="H328" s="177">
        <v>30</v>
      </c>
      <c r="I328" s="178"/>
      <c r="J328" s="179">
        <f>ROUND(I328*H328,2)</f>
        <v>0</v>
      </c>
      <c r="K328" s="175" t="s">
        <v>140</v>
      </c>
      <c r="L328" s="38"/>
      <c r="M328" s="180" t="s">
        <v>3</v>
      </c>
      <c r="N328" s="181" t="s">
        <v>48</v>
      </c>
      <c r="O328" s="71"/>
      <c r="P328" s="182">
        <f>O328*H328</f>
        <v>0</v>
      </c>
      <c r="Q328" s="182">
        <v>0.00060999999999999997</v>
      </c>
      <c r="R328" s="182">
        <f>Q328*H328</f>
        <v>0.0183</v>
      </c>
      <c r="S328" s="182">
        <v>0</v>
      </c>
      <c r="T328" s="183">
        <f>S328*H328</f>
        <v>0</v>
      </c>
      <c r="AR328" s="184" t="s">
        <v>141</v>
      </c>
      <c r="AT328" s="184" t="s">
        <v>136</v>
      </c>
      <c r="AU328" s="184" t="s">
        <v>87</v>
      </c>
      <c r="AY328" s="19" t="s">
        <v>134</v>
      </c>
      <c r="BE328" s="185">
        <f>IF(N328="základní",J328,0)</f>
        <v>0</v>
      </c>
      <c r="BF328" s="185">
        <f>IF(N328="snížená",J328,0)</f>
        <v>0</v>
      </c>
      <c r="BG328" s="185">
        <f>IF(N328="zákl. přenesená",J328,0)</f>
        <v>0</v>
      </c>
      <c r="BH328" s="185">
        <f>IF(N328="sníž. přenesená",J328,0)</f>
        <v>0</v>
      </c>
      <c r="BI328" s="185">
        <f>IF(N328="nulová",J328,0)</f>
        <v>0</v>
      </c>
      <c r="BJ328" s="19" t="s">
        <v>85</v>
      </c>
      <c r="BK328" s="185">
        <f>ROUND(I328*H328,2)</f>
        <v>0</v>
      </c>
      <c r="BL328" s="19" t="s">
        <v>141</v>
      </c>
      <c r="BM328" s="184" t="s">
        <v>730</v>
      </c>
    </row>
    <row r="329" s="1" customFormat="1">
      <c r="B329" s="38"/>
      <c r="D329" s="186" t="s">
        <v>143</v>
      </c>
      <c r="F329" s="187" t="s">
        <v>731</v>
      </c>
      <c r="I329" s="115"/>
      <c r="L329" s="38"/>
      <c r="M329" s="188"/>
      <c r="N329" s="71"/>
      <c r="O329" s="71"/>
      <c r="P329" s="71"/>
      <c r="Q329" s="71"/>
      <c r="R329" s="71"/>
      <c r="S329" s="71"/>
      <c r="T329" s="72"/>
      <c r="AT329" s="19" t="s">
        <v>143</v>
      </c>
      <c r="AU329" s="19" t="s">
        <v>87</v>
      </c>
    </row>
    <row r="330" s="12" customFormat="1">
      <c r="B330" s="189"/>
      <c r="D330" s="186" t="s">
        <v>145</v>
      </c>
      <c r="E330" s="190" t="s">
        <v>3</v>
      </c>
      <c r="F330" s="191" t="s">
        <v>628</v>
      </c>
      <c r="H330" s="190" t="s">
        <v>3</v>
      </c>
      <c r="I330" s="192"/>
      <c r="L330" s="189"/>
      <c r="M330" s="193"/>
      <c r="N330" s="194"/>
      <c r="O330" s="194"/>
      <c r="P330" s="194"/>
      <c r="Q330" s="194"/>
      <c r="R330" s="194"/>
      <c r="S330" s="194"/>
      <c r="T330" s="195"/>
      <c r="AT330" s="190" t="s">
        <v>145</v>
      </c>
      <c r="AU330" s="190" t="s">
        <v>87</v>
      </c>
      <c r="AV330" s="12" t="s">
        <v>85</v>
      </c>
      <c r="AW330" s="12" t="s">
        <v>37</v>
      </c>
      <c r="AX330" s="12" t="s">
        <v>77</v>
      </c>
      <c r="AY330" s="190" t="s">
        <v>134</v>
      </c>
    </row>
    <row r="331" s="13" customFormat="1">
      <c r="B331" s="196"/>
      <c r="D331" s="186" t="s">
        <v>145</v>
      </c>
      <c r="E331" s="197" t="s">
        <v>3</v>
      </c>
      <c r="F331" s="198" t="s">
        <v>732</v>
      </c>
      <c r="H331" s="199">
        <v>30</v>
      </c>
      <c r="I331" s="200"/>
      <c r="L331" s="196"/>
      <c r="M331" s="201"/>
      <c r="N331" s="202"/>
      <c r="O331" s="202"/>
      <c r="P331" s="202"/>
      <c r="Q331" s="202"/>
      <c r="R331" s="202"/>
      <c r="S331" s="202"/>
      <c r="T331" s="203"/>
      <c r="AT331" s="197" t="s">
        <v>145</v>
      </c>
      <c r="AU331" s="197" t="s">
        <v>87</v>
      </c>
      <c r="AV331" s="13" t="s">
        <v>87</v>
      </c>
      <c r="AW331" s="13" t="s">
        <v>37</v>
      </c>
      <c r="AX331" s="13" t="s">
        <v>85</v>
      </c>
      <c r="AY331" s="197" t="s">
        <v>134</v>
      </c>
    </row>
    <row r="332" s="1" customFormat="1" ht="16.5" customHeight="1">
      <c r="B332" s="172"/>
      <c r="C332" s="215" t="s">
        <v>733</v>
      </c>
      <c r="D332" s="215" t="s">
        <v>502</v>
      </c>
      <c r="E332" s="216" t="s">
        <v>734</v>
      </c>
      <c r="F332" s="217" t="s">
        <v>735</v>
      </c>
      <c r="G332" s="218" t="s">
        <v>295</v>
      </c>
      <c r="H332" s="219">
        <v>0.23599999999999999</v>
      </c>
      <c r="I332" s="220"/>
      <c r="J332" s="221">
        <f>ROUND(I332*H332,2)</f>
        <v>0</v>
      </c>
      <c r="K332" s="217" t="s">
        <v>140</v>
      </c>
      <c r="L332" s="222"/>
      <c r="M332" s="223" t="s">
        <v>3</v>
      </c>
      <c r="N332" s="224" t="s">
        <v>48</v>
      </c>
      <c r="O332" s="71"/>
      <c r="P332" s="182">
        <f>O332*H332</f>
        <v>0</v>
      </c>
      <c r="Q332" s="182">
        <v>1</v>
      </c>
      <c r="R332" s="182">
        <f>Q332*H332</f>
        <v>0.23599999999999999</v>
      </c>
      <c r="S332" s="182">
        <v>0</v>
      </c>
      <c r="T332" s="183">
        <f>S332*H332</f>
        <v>0</v>
      </c>
      <c r="AR332" s="184" t="s">
        <v>176</v>
      </c>
      <c r="AT332" s="184" t="s">
        <v>502</v>
      </c>
      <c r="AU332" s="184" t="s">
        <v>87</v>
      </c>
      <c r="AY332" s="19" t="s">
        <v>134</v>
      </c>
      <c r="BE332" s="185">
        <f>IF(N332="základní",J332,0)</f>
        <v>0</v>
      </c>
      <c r="BF332" s="185">
        <f>IF(N332="snížená",J332,0)</f>
        <v>0</v>
      </c>
      <c r="BG332" s="185">
        <f>IF(N332="zákl. přenesená",J332,0)</f>
        <v>0</v>
      </c>
      <c r="BH332" s="185">
        <f>IF(N332="sníž. přenesená",J332,0)</f>
        <v>0</v>
      </c>
      <c r="BI332" s="185">
        <f>IF(N332="nulová",J332,0)</f>
        <v>0</v>
      </c>
      <c r="BJ332" s="19" t="s">
        <v>85</v>
      </c>
      <c r="BK332" s="185">
        <f>ROUND(I332*H332,2)</f>
        <v>0</v>
      </c>
      <c r="BL332" s="19" t="s">
        <v>141</v>
      </c>
      <c r="BM332" s="184" t="s">
        <v>736</v>
      </c>
    </row>
    <row r="333" s="13" customFormat="1">
      <c r="B333" s="196"/>
      <c r="D333" s="186" t="s">
        <v>145</v>
      </c>
      <c r="E333" s="197" t="s">
        <v>3</v>
      </c>
      <c r="F333" s="198" t="s">
        <v>737</v>
      </c>
      <c r="H333" s="199">
        <v>0.23599999999999999</v>
      </c>
      <c r="I333" s="200"/>
      <c r="L333" s="196"/>
      <c r="M333" s="201"/>
      <c r="N333" s="202"/>
      <c r="O333" s="202"/>
      <c r="P333" s="202"/>
      <c r="Q333" s="202"/>
      <c r="R333" s="202"/>
      <c r="S333" s="202"/>
      <c r="T333" s="203"/>
      <c r="AT333" s="197" t="s">
        <v>145</v>
      </c>
      <c r="AU333" s="197" t="s">
        <v>87</v>
      </c>
      <c r="AV333" s="13" t="s">
        <v>87</v>
      </c>
      <c r="AW333" s="13" t="s">
        <v>37</v>
      </c>
      <c r="AX333" s="13" t="s">
        <v>85</v>
      </c>
      <c r="AY333" s="197" t="s">
        <v>134</v>
      </c>
    </row>
    <row r="334" s="11" customFormat="1" ht="22.8" customHeight="1">
      <c r="B334" s="159"/>
      <c r="D334" s="160" t="s">
        <v>76</v>
      </c>
      <c r="E334" s="170" t="s">
        <v>154</v>
      </c>
      <c r="F334" s="170" t="s">
        <v>738</v>
      </c>
      <c r="I334" s="162"/>
      <c r="J334" s="171">
        <f>BK334</f>
        <v>0</v>
      </c>
      <c r="L334" s="159"/>
      <c r="M334" s="164"/>
      <c r="N334" s="165"/>
      <c r="O334" s="165"/>
      <c r="P334" s="166">
        <f>SUM(P335:P391)</f>
        <v>0</v>
      </c>
      <c r="Q334" s="165"/>
      <c r="R334" s="166">
        <f>SUM(R335:R391)</f>
        <v>6.7215547500000001</v>
      </c>
      <c r="S334" s="165"/>
      <c r="T334" s="167">
        <f>SUM(T335:T391)</f>
        <v>0</v>
      </c>
      <c r="AR334" s="160" t="s">
        <v>85</v>
      </c>
      <c r="AT334" s="168" t="s">
        <v>76</v>
      </c>
      <c r="AU334" s="168" t="s">
        <v>85</v>
      </c>
      <c r="AY334" s="160" t="s">
        <v>134</v>
      </c>
      <c r="BK334" s="169">
        <f>SUM(BK335:BK391)</f>
        <v>0</v>
      </c>
    </row>
    <row r="335" s="1" customFormat="1" ht="24" customHeight="1">
      <c r="B335" s="172"/>
      <c r="C335" s="173" t="s">
        <v>739</v>
      </c>
      <c r="D335" s="173" t="s">
        <v>136</v>
      </c>
      <c r="E335" s="174" t="s">
        <v>740</v>
      </c>
      <c r="F335" s="175" t="s">
        <v>741</v>
      </c>
      <c r="G335" s="176" t="s">
        <v>150</v>
      </c>
      <c r="H335" s="177">
        <v>32</v>
      </c>
      <c r="I335" s="178"/>
      <c r="J335" s="179">
        <f>ROUND(I335*H335,2)</f>
        <v>0</v>
      </c>
      <c r="K335" s="175" t="s">
        <v>140</v>
      </c>
      <c r="L335" s="38"/>
      <c r="M335" s="180" t="s">
        <v>3</v>
      </c>
      <c r="N335" s="181" t="s">
        <v>48</v>
      </c>
      <c r="O335" s="71"/>
      <c r="P335" s="182">
        <f>O335*H335</f>
        <v>0</v>
      </c>
      <c r="Q335" s="182">
        <v>0.00069999999999999999</v>
      </c>
      <c r="R335" s="182">
        <f>Q335*H335</f>
        <v>0.0224</v>
      </c>
      <c r="S335" s="182">
        <v>0</v>
      </c>
      <c r="T335" s="183">
        <f>S335*H335</f>
        <v>0</v>
      </c>
      <c r="AR335" s="184" t="s">
        <v>141</v>
      </c>
      <c r="AT335" s="184" t="s">
        <v>136</v>
      </c>
      <c r="AU335" s="184" t="s">
        <v>87</v>
      </c>
      <c r="AY335" s="19" t="s">
        <v>134</v>
      </c>
      <c r="BE335" s="185">
        <f>IF(N335="základní",J335,0)</f>
        <v>0</v>
      </c>
      <c r="BF335" s="185">
        <f>IF(N335="snížená",J335,0)</f>
        <v>0</v>
      </c>
      <c r="BG335" s="185">
        <f>IF(N335="zákl. přenesená",J335,0)</f>
        <v>0</v>
      </c>
      <c r="BH335" s="185">
        <f>IF(N335="sníž. přenesená",J335,0)</f>
        <v>0</v>
      </c>
      <c r="BI335" s="185">
        <f>IF(N335="nulová",J335,0)</f>
        <v>0</v>
      </c>
      <c r="BJ335" s="19" t="s">
        <v>85</v>
      </c>
      <c r="BK335" s="185">
        <f>ROUND(I335*H335,2)</f>
        <v>0</v>
      </c>
      <c r="BL335" s="19" t="s">
        <v>141</v>
      </c>
      <c r="BM335" s="184" t="s">
        <v>742</v>
      </c>
    </row>
    <row r="336" s="1" customFormat="1">
      <c r="B336" s="38"/>
      <c r="D336" s="186" t="s">
        <v>143</v>
      </c>
      <c r="F336" s="187" t="s">
        <v>743</v>
      </c>
      <c r="I336" s="115"/>
      <c r="L336" s="38"/>
      <c r="M336" s="188"/>
      <c r="N336" s="71"/>
      <c r="O336" s="71"/>
      <c r="P336" s="71"/>
      <c r="Q336" s="71"/>
      <c r="R336" s="71"/>
      <c r="S336" s="71"/>
      <c r="T336" s="72"/>
      <c r="AT336" s="19" t="s">
        <v>143</v>
      </c>
      <c r="AU336" s="19" t="s">
        <v>87</v>
      </c>
    </row>
    <row r="337" s="13" customFormat="1">
      <c r="B337" s="196"/>
      <c r="D337" s="186" t="s">
        <v>145</v>
      </c>
      <c r="E337" s="197" t="s">
        <v>3</v>
      </c>
      <c r="F337" s="198" t="s">
        <v>744</v>
      </c>
      <c r="H337" s="199">
        <v>32</v>
      </c>
      <c r="I337" s="200"/>
      <c r="L337" s="196"/>
      <c r="M337" s="201"/>
      <c r="N337" s="202"/>
      <c r="O337" s="202"/>
      <c r="P337" s="202"/>
      <c r="Q337" s="202"/>
      <c r="R337" s="202"/>
      <c r="S337" s="202"/>
      <c r="T337" s="203"/>
      <c r="AT337" s="197" t="s">
        <v>145</v>
      </c>
      <c r="AU337" s="197" t="s">
        <v>87</v>
      </c>
      <c r="AV337" s="13" t="s">
        <v>87</v>
      </c>
      <c r="AW337" s="13" t="s">
        <v>37</v>
      </c>
      <c r="AX337" s="13" t="s">
        <v>85</v>
      </c>
      <c r="AY337" s="197" t="s">
        <v>134</v>
      </c>
    </row>
    <row r="338" s="1" customFormat="1" ht="16.5" customHeight="1">
      <c r="B338" s="172"/>
      <c r="C338" s="215" t="s">
        <v>745</v>
      </c>
      <c r="D338" s="215" t="s">
        <v>502</v>
      </c>
      <c r="E338" s="216" t="s">
        <v>746</v>
      </c>
      <c r="F338" s="217" t="s">
        <v>747</v>
      </c>
      <c r="G338" s="218" t="s">
        <v>150</v>
      </c>
      <c r="H338" s="219">
        <v>32</v>
      </c>
      <c r="I338" s="220"/>
      <c r="J338" s="221">
        <f>ROUND(I338*H338,2)</f>
        <v>0</v>
      </c>
      <c r="K338" s="217" t="s">
        <v>140</v>
      </c>
      <c r="L338" s="222"/>
      <c r="M338" s="223" t="s">
        <v>3</v>
      </c>
      <c r="N338" s="224" t="s">
        <v>48</v>
      </c>
      <c r="O338" s="71"/>
      <c r="P338" s="182">
        <f>O338*H338</f>
        <v>0</v>
      </c>
      <c r="Q338" s="182">
        <v>0.0048700000000000002</v>
      </c>
      <c r="R338" s="182">
        <f>Q338*H338</f>
        <v>0.15584000000000001</v>
      </c>
      <c r="S338" s="182">
        <v>0</v>
      </c>
      <c r="T338" s="183">
        <f>S338*H338</f>
        <v>0</v>
      </c>
      <c r="AR338" s="184" t="s">
        <v>176</v>
      </c>
      <c r="AT338" s="184" t="s">
        <v>502</v>
      </c>
      <c r="AU338" s="184" t="s">
        <v>87</v>
      </c>
      <c r="AY338" s="19" t="s">
        <v>134</v>
      </c>
      <c r="BE338" s="185">
        <f>IF(N338="základní",J338,0)</f>
        <v>0</v>
      </c>
      <c r="BF338" s="185">
        <f>IF(N338="snížená",J338,0)</f>
        <v>0</v>
      </c>
      <c r="BG338" s="185">
        <f>IF(N338="zákl. přenesená",J338,0)</f>
        <v>0</v>
      </c>
      <c r="BH338" s="185">
        <f>IF(N338="sníž. přenesená",J338,0)</f>
        <v>0</v>
      </c>
      <c r="BI338" s="185">
        <f>IF(N338="nulová",J338,0)</f>
        <v>0</v>
      </c>
      <c r="BJ338" s="19" t="s">
        <v>85</v>
      </c>
      <c r="BK338" s="185">
        <f>ROUND(I338*H338,2)</f>
        <v>0</v>
      </c>
      <c r="BL338" s="19" t="s">
        <v>141</v>
      </c>
      <c r="BM338" s="184" t="s">
        <v>748</v>
      </c>
    </row>
    <row r="339" s="1" customFormat="1" ht="16.5" customHeight="1">
      <c r="B339" s="172"/>
      <c r="C339" s="173" t="s">
        <v>749</v>
      </c>
      <c r="D339" s="173" t="s">
        <v>136</v>
      </c>
      <c r="E339" s="174" t="s">
        <v>750</v>
      </c>
      <c r="F339" s="175" t="s">
        <v>751</v>
      </c>
      <c r="G339" s="176" t="s">
        <v>265</v>
      </c>
      <c r="H339" s="177">
        <v>7.2220000000000004</v>
      </c>
      <c r="I339" s="178"/>
      <c r="J339" s="179">
        <f>ROUND(I339*H339,2)</f>
        <v>0</v>
      </c>
      <c r="K339" s="175" t="s">
        <v>140</v>
      </c>
      <c r="L339" s="38"/>
      <c r="M339" s="180" t="s">
        <v>3</v>
      </c>
      <c r="N339" s="181" t="s">
        <v>48</v>
      </c>
      <c r="O339" s="71"/>
      <c r="P339" s="182">
        <f>O339*H339</f>
        <v>0</v>
      </c>
      <c r="Q339" s="182">
        <v>0</v>
      </c>
      <c r="R339" s="182">
        <f>Q339*H339</f>
        <v>0</v>
      </c>
      <c r="S339" s="182">
        <v>0</v>
      </c>
      <c r="T339" s="183">
        <f>S339*H339</f>
        <v>0</v>
      </c>
      <c r="AR339" s="184" t="s">
        <v>141</v>
      </c>
      <c r="AT339" s="184" t="s">
        <v>136</v>
      </c>
      <c r="AU339" s="184" t="s">
        <v>87</v>
      </c>
      <c r="AY339" s="19" t="s">
        <v>134</v>
      </c>
      <c r="BE339" s="185">
        <f>IF(N339="základní",J339,0)</f>
        <v>0</v>
      </c>
      <c r="BF339" s="185">
        <f>IF(N339="snížená",J339,0)</f>
        <v>0</v>
      </c>
      <c r="BG339" s="185">
        <f>IF(N339="zákl. přenesená",J339,0)</f>
        <v>0</v>
      </c>
      <c r="BH339" s="185">
        <f>IF(N339="sníž. přenesená",J339,0)</f>
        <v>0</v>
      </c>
      <c r="BI339" s="185">
        <f>IF(N339="nulová",J339,0)</f>
        <v>0</v>
      </c>
      <c r="BJ339" s="19" t="s">
        <v>85</v>
      </c>
      <c r="BK339" s="185">
        <f>ROUND(I339*H339,2)</f>
        <v>0</v>
      </c>
      <c r="BL339" s="19" t="s">
        <v>141</v>
      </c>
      <c r="BM339" s="184" t="s">
        <v>752</v>
      </c>
    </row>
    <row r="340" s="1" customFormat="1">
      <c r="B340" s="38"/>
      <c r="D340" s="186" t="s">
        <v>143</v>
      </c>
      <c r="F340" s="187" t="s">
        <v>753</v>
      </c>
      <c r="I340" s="115"/>
      <c r="L340" s="38"/>
      <c r="M340" s="188"/>
      <c r="N340" s="71"/>
      <c r="O340" s="71"/>
      <c r="P340" s="71"/>
      <c r="Q340" s="71"/>
      <c r="R340" s="71"/>
      <c r="S340" s="71"/>
      <c r="T340" s="72"/>
      <c r="AT340" s="19" t="s">
        <v>143</v>
      </c>
      <c r="AU340" s="19" t="s">
        <v>87</v>
      </c>
    </row>
    <row r="341" s="12" customFormat="1">
      <c r="B341" s="189"/>
      <c r="D341" s="186" t="s">
        <v>145</v>
      </c>
      <c r="E341" s="190" t="s">
        <v>3</v>
      </c>
      <c r="F341" s="191" t="s">
        <v>754</v>
      </c>
      <c r="H341" s="190" t="s">
        <v>3</v>
      </c>
      <c r="I341" s="192"/>
      <c r="L341" s="189"/>
      <c r="M341" s="193"/>
      <c r="N341" s="194"/>
      <c r="O341" s="194"/>
      <c r="P341" s="194"/>
      <c r="Q341" s="194"/>
      <c r="R341" s="194"/>
      <c r="S341" s="194"/>
      <c r="T341" s="195"/>
      <c r="AT341" s="190" t="s">
        <v>145</v>
      </c>
      <c r="AU341" s="190" t="s">
        <v>87</v>
      </c>
      <c r="AV341" s="12" t="s">
        <v>85</v>
      </c>
      <c r="AW341" s="12" t="s">
        <v>37</v>
      </c>
      <c r="AX341" s="12" t="s">
        <v>77</v>
      </c>
      <c r="AY341" s="190" t="s">
        <v>134</v>
      </c>
    </row>
    <row r="342" s="13" customFormat="1">
      <c r="B342" s="196"/>
      <c r="D342" s="186" t="s">
        <v>145</v>
      </c>
      <c r="E342" s="197" t="s">
        <v>3</v>
      </c>
      <c r="F342" s="198" t="s">
        <v>755</v>
      </c>
      <c r="H342" s="199">
        <v>7.2220000000000004</v>
      </c>
      <c r="I342" s="200"/>
      <c r="L342" s="196"/>
      <c r="M342" s="201"/>
      <c r="N342" s="202"/>
      <c r="O342" s="202"/>
      <c r="P342" s="202"/>
      <c r="Q342" s="202"/>
      <c r="R342" s="202"/>
      <c r="S342" s="202"/>
      <c r="T342" s="203"/>
      <c r="AT342" s="197" t="s">
        <v>145</v>
      </c>
      <c r="AU342" s="197" t="s">
        <v>87</v>
      </c>
      <c r="AV342" s="13" t="s">
        <v>87</v>
      </c>
      <c r="AW342" s="13" t="s">
        <v>37</v>
      </c>
      <c r="AX342" s="13" t="s">
        <v>85</v>
      </c>
      <c r="AY342" s="197" t="s">
        <v>134</v>
      </c>
    </row>
    <row r="343" s="1" customFormat="1" ht="16.5" customHeight="1">
      <c r="B343" s="172"/>
      <c r="C343" s="173" t="s">
        <v>756</v>
      </c>
      <c r="D343" s="173" t="s">
        <v>136</v>
      </c>
      <c r="E343" s="174" t="s">
        <v>757</v>
      </c>
      <c r="F343" s="175" t="s">
        <v>758</v>
      </c>
      <c r="G343" s="176" t="s">
        <v>139</v>
      </c>
      <c r="H343" s="177">
        <v>31.399999999999999</v>
      </c>
      <c r="I343" s="178"/>
      <c r="J343" s="179">
        <f>ROUND(I343*H343,2)</f>
        <v>0</v>
      </c>
      <c r="K343" s="175" t="s">
        <v>140</v>
      </c>
      <c r="L343" s="38"/>
      <c r="M343" s="180" t="s">
        <v>3</v>
      </c>
      <c r="N343" s="181" t="s">
        <v>48</v>
      </c>
      <c r="O343" s="71"/>
      <c r="P343" s="182">
        <f>O343*H343</f>
        <v>0</v>
      </c>
      <c r="Q343" s="182">
        <v>0.041739999999999999</v>
      </c>
      <c r="R343" s="182">
        <f>Q343*H343</f>
        <v>1.3106359999999999</v>
      </c>
      <c r="S343" s="182">
        <v>0</v>
      </c>
      <c r="T343" s="183">
        <f>S343*H343</f>
        <v>0</v>
      </c>
      <c r="AR343" s="184" t="s">
        <v>141</v>
      </c>
      <c r="AT343" s="184" t="s">
        <v>136</v>
      </c>
      <c r="AU343" s="184" t="s">
        <v>87</v>
      </c>
      <c r="AY343" s="19" t="s">
        <v>134</v>
      </c>
      <c r="BE343" s="185">
        <f>IF(N343="základní",J343,0)</f>
        <v>0</v>
      </c>
      <c r="BF343" s="185">
        <f>IF(N343="snížená",J343,0)</f>
        <v>0</v>
      </c>
      <c r="BG343" s="185">
        <f>IF(N343="zákl. přenesená",J343,0)</f>
        <v>0</v>
      </c>
      <c r="BH343" s="185">
        <f>IF(N343="sníž. přenesená",J343,0)</f>
        <v>0</v>
      </c>
      <c r="BI343" s="185">
        <f>IF(N343="nulová",J343,0)</f>
        <v>0</v>
      </c>
      <c r="BJ343" s="19" t="s">
        <v>85</v>
      </c>
      <c r="BK343" s="185">
        <f>ROUND(I343*H343,2)</f>
        <v>0</v>
      </c>
      <c r="BL343" s="19" t="s">
        <v>141</v>
      </c>
      <c r="BM343" s="184" t="s">
        <v>759</v>
      </c>
    </row>
    <row r="344" s="1" customFormat="1">
      <c r="B344" s="38"/>
      <c r="D344" s="186" t="s">
        <v>143</v>
      </c>
      <c r="F344" s="187" t="s">
        <v>760</v>
      </c>
      <c r="I344" s="115"/>
      <c r="L344" s="38"/>
      <c r="M344" s="188"/>
      <c r="N344" s="71"/>
      <c r="O344" s="71"/>
      <c r="P344" s="71"/>
      <c r="Q344" s="71"/>
      <c r="R344" s="71"/>
      <c r="S344" s="71"/>
      <c r="T344" s="72"/>
      <c r="AT344" s="19" t="s">
        <v>143</v>
      </c>
      <c r="AU344" s="19" t="s">
        <v>87</v>
      </c>
    </row>
    <row r="345" s="12" customFormat="1">
      <c r="B345" s="189"/>
      <c r="D345" s="186" t="s">
        <v>145</v>
      </c>
      <c r="E345" s="190" t="s">
        <v>3</v>
      </c>
      <c r="F345" s="191" t="s">
        <v>754</v>
      </c>
      <c r="H345" s="190" t="s">
        <v>3</v>
      </c>
      <c r="I345" s="192"/>
      <c r="L345" s="189"/>
      <c r="M345" s="193"/>
      <c r="N345" s="194"/>
      <c r="O345" s="194"/>
      <c r="P345" s="194"/>
      <c r="Q345" s="194"/>
      <c r="R345" s="194"/>
      <c r="S345" s="194"/>
      <c r="T345" s="195"/>
      <c r="AT345" s="190" t="s">
        <v>145</v>
      </c>
      <c r="AU345" s="190" t="s">
        <v>87</v>
      </c>
      <c r="AV345" s="12" t="s">
        <v>85</v>
      </c>
      <c r="AW345" s="12" t="s">
        <v>37</v>
      </c>
      <c r="AX345" s="12" t="s">
        <v>77</v>
      </c>
      <c r="AY345" s="190" t="s">
        <v>134</v>
      </c>
    </row>
    <row r="346" s="13" customFormat="1">
      <c r="B346" s="196"/>
      <c r="D346" s="186" t="s">
        <v>145</v>
      </c>
      <c r="E346" s="197" t="s">
        <v>3</v>
      </c>
      <c r="F346" s="198" t="s">
        <v>761</v>
      </c>
      <c r="H346" s="199">
        <v>31.399999999999999</v>
      </c>
      <c r="I346" s="200"/>
      <c r="L346" s="196"/>
      <c r="M346" s="201"/>
      <c r="N346" s="202"/>
      <c r="O346" s="202"/>
      <c r="P346" s="202"/>
      <c r="Q346" s="202"/>
      <c r="R346" s="202"/>
      <c r="S346" s="202"/>
      <c r="T346" s="203"/>
      <c r="AT346" s="197" t="s">
        <v>145</v>
      </c>
      <c r="AU346" s="197" t="s">
        <v>87</v>
      </c>
      <c r="AV346" s="13" t="s">
        <v>87</v>
      </c>
      <c r="AW346" s="13" t="s">
        <v>37</v>
      </c>
      <c r="AX346" s="13" t="s">
        <v>85</v>
      </c>
      <c r="AY346" s="197" t="s">
        <v>134</v>
      </c>
    </row>
    <row r="347" s="1" customFormat="1" ht="16.5" customHeight="1">
      <c r="B347" s="172"/>
      <c r="C347" s="173" t="s">
        <v>762</v>
      </c>
      <c r="D347" s="173" t="s">
        <v>136</v>
      </c>
      <c r="E347" s="174" t="s">
        <v>763</v>
      </c>
      <c r="F347" s="175" t="s">
        <v>764</v>
      </c>
      <c r="G347" s="176" t="s">
        <v>139</v>
      </c>
      <c r="H347" s="177">
        <v>31.399999999999999</v>
      </c>
      <c r="I347" s="178"/>
      <c r="J347" s="179">
        <f>ROUND(I347*H347,2)</f>
        <v>0</v>
      </c>
      <c r="K347" s="175" t="s">
        <v>140</v>
      </c>
      <c r="L347" s="38"/>
      <c r="M347" s="180" t="s">
        <v>3</v>
      </c>
      <c r="N347" s="181" t="s">
        <v>48</v>
      </c>
      <c r="O347" s="71"/>
      <c r="P347" s="182">
        <f>O347*H347</f>
        <v>0</v>
      </c>
      <c r="Q347" s="182">
        <v>2.0000000000000002E-05</v>
      </c>
      <c r="R347" s="182">
        <f>Q347*H347</f>
        <v>0.00062799999999999998</v>
      </c>
      <c r="S347" s="182">
        <v>0</v>
      </c>
      <c r="T347" s="183">
        <f>S347*H347</f>
        <v>0</v>
      </c>
      <c r="AR347" s="184" t="s">
        <v>141</v>
      </c>
      <c r="AT347" s="184" t="s">
        <v>136</v>
      </c>
      <c r="AU347" s="184" t="s">
        <v>87</v>
      </c>
      <c r="AY347" s="19" t="s">
        <v>134</v>
      </c>
      <c r="BE347" s="185">
        <f>IF(N347="základní",J347,0)</f>
        <v>0</v>
      </c>
      <c r="BF347" s="185">
        <f>IF(N347="snížená",J347,0)</f>
        <v>0</v>
      </c>
      <c r="BG347" s="185">
        <f>IF(N347="zákl. přenesená",J347,0)</f>
        <v>0</v>
      </c>
      <c r="BH347" s="185">
        <f>IF(N347="sníž. přenesená",J347,0)</f>
        <v>0</v>
      </c>
      <c r="BI347" s="185">
        <f>IF(N347="nulová",J347,0)</f>
        <v>0</v>
      </c>
      <c r="BJ347" s="19" t="s">
        <v>85</v>
      </c>
      <c r="BK347" s="185">
        <f>ROUND(I347*H347,2)</f>
        <v>0</v>
      </c>
      <c r="BL347" s="19" t="s">
        <v>141</v>
      </c>
      <c r="BM347" s="184" t="s">
        <v>765</v>
      </c>
    </row>
    <row r="348" s="1" customFormat="1">
      <c r="B348" s="38"/>
      <c r="D348" s="186" t="s">
        <v>143</v>
      </c>
      <c r="F348" s="187" t="s">
        <v>760</v>
      </c>
      <c r="I348" s="115"/>
      <c r="L348" s="38"/>
      <c r="M348" s="188"/>
      <c r="N348" s="71"/>
      <c r="O348" s="71"/>
      <c r="P348" s="71"/>
      <c r="Q348" s="71"/>
      <c r="R348" s="71"/>
      <c r="S348" s="71"/>
      <c r="T348" s="72"/>
      <c r="AT348" s="19" t="s">
        <v>143</v>
      </c>
      <c r="AU348" s="19" t="s">
        <v>87</v>
      </c>
    </row>
    <row r="349" s="1" customFormat="1" ht="24" customHeight="1">
      <c r="B349" s="172"/>
      <c r="C349" s="173" t="s">
        <v>766</v>
      </c>
      <c r="D349" s="173" t="s">
        <v>136</v>
      </c>
      <c r="E349" s="174" t="s">
        <v>767</v>
      </c>
      <c r="F349" s="175" t="s">
        <v>768</v>
      </c>
      <c r="G349" s="176" t="s">
        <v>295</v>
      </c>
      <c r="H349" s="177">
        <v>1.083</v>
      </c>
      <c r="I349" s="178"/>
      <c r="J349" s="179">
        <f>ROUND(I349*H349,2)</f>
        <v>0</v>
      </c>
      <c r="K349" s="175" t="s">
        <v>140</v>
      </c>
      <c r="L349" s="38"/>
      <c r="M349" s="180" t="s">
        <v>3</v>
      </c>
      <c r="N349" s="181" t="s">
        <v>48</v>
      </c>
      <c r="O349" s="71"/>
      <c r="P349" s="182">
        <f>O349*H349</f>
        <v>0</v>
      </c>
      <c r="Q349" s="182">
        <v>1.04877</v>
      </c>
      <c r="R349" s="182">
        <f>Q349*H349</f>
        <v>1.1358179099999999</v>
      </c>
      <c r="S349" s="182">
        <v>0</v>
      </c>
      <c r="T349" s="183">
        <f>S349*H349</f>
        <v>0</v>
      </c>
      <c r="AR349" s="184" t="s">
        <v>141</v>
      </c>
      <c r="AT349" s="184" t="s">
        <v>136</v>
      </c>
      <c r="AU349" s="184" t="s">
        <v>87</v>
      </c>
      <c r="AY349" s="19" t="s">
        <v>134</v>
      </c>
      <c r="BE349" s="185">
        <f>IF(N349="základní",J349,0)</f>
        <v>0</v>
      </c>
      <c r="BF349" s="185">
        <f>IF(N349="snížená",J349,0)</f>
        <v>0</v>
      </c>
      <c r="BG349" s="185">
        <f>IF(N349="zákl. přenesená",J349,0)</f>
        <v>0</v>
      </c>
      <c r="BH349" s="185">
        <f>IF(N349="sníž. přenesená",J349,0)</f>
        <v>0</v>
      </c>
      <c r="BI349" s="185">
        <f>IF(N349="nulová",J349,0)</f>
        <v>0</v>
      </c>
      <c r="BJ349" s="19" t="s">
        <v>85</v>
      </c>
      <c r="BK349" s="185">
        <f>ROUND(I349*H349,2)</f>
        <v>0</v>
      </c>
      <c r="BL349" s="19" t="s">
        <v>141</v>
      </c>
      <c r="BM349" s="184" t="s">
        <v>769</v>
      </c>
    </row>
    <row r="350" s="1" customFormat="1">
      <c r="B350" s="38"/>
      <c r="D350" s="186" t="s">
        <v>143</v>
      </c>
      <c r="F350" s="187" t="s">
        <v>770</v>
      </c>
      <c r="I350" s="115"/>
      <c r="L350" s="38"/>
      <c r="M350" s="188"/>
      <c r="N350" s="71"/>
      <c r="O350" s="71"/>
      <c r="P350" s="71"/>
      <c r="Q350" s="71"/>
      <c r="R350" s="71"/>
      <c r="S350" s="71"/>
      <c r="T350" s="72"/>
      <c r="AT350" s="19" t="s">
        <v>143</v>
      </c>
      <c r="AU350" s="19" t="s">
        <v>87</v>
      </c>
    </row>
    <row r="351" s="13" customFormat="1">
      <c r="B351" s="196"/>
      <c r="D351" s="186" t="s">
        <v>145</v>
      </c>
      <c r="E351" s="197" t="s">
        <v>3</v>
      </c>
      <c r="F351" s="198" t="s">
        <v>771</v>
      </c>
      <c r="H351" s="199">
        <v>1.083</v>
      </c>
      <c r="I351" s="200"/>
      <c r="L351" s="196"/>
      <c r="M351" s="201"/>
      <c r="N351" s="202"/>
      <c r="O351" s="202"/>
      <c r="P351" s="202"/>
      <c r="Q351" s="202"/>
      <c r="R351" s="202"/>
      <c r="S351" s="202"/>
      <c r="T351" s="203"/>
      <c r="AT351" s="197" t="s">
        <v>145</v>
      </c>
      <c r="AU351" s="197" t="s">
        <v>87</v>
      </c>
      <c r="AV351" s="13" t="s">
        <v>87</v>
      </c>
      <c r="AW351" s="13" t="s">
        <v>37</v>
      </c>
      <c r="AX351" s="13" t="s">
        <v>85</v>
      </c>
      <c r="AY351" s="197" t="s">
        <v>134</v>
      </c>
    </row>
    <row r="352" s="1" customFormat="1" ht="24" customHeight="1">
      <c r="B352" s="172"/>
      <c r="C352" s="173" t="s">
        <v>772</v>
      </c>
      <c r="D352" s="173" t="s">
        <v>136</v>
      </c>
      <c r="E352" s="174" t="s">
        <v>773</v>
      </c>
      <c r="F352" s="175" t="s">
        <v>774</v>
      </c>
      <c r="G352" s="176" t="s">
        <v>265</v>
      </c>
      <c r="H352" s="177">
        <v>11.853</v>
      </c>
      <c r="I352" s="178"/>
      <c r="J352" s="179">
        <f>ROUND(I352*H352,2)</f>
        <v>0</v>
      </c>
      <c r="K352" s="175" t="s">
        <v>140</v>
      </c>
      <c r="L352" s="38"/>
      <c r="M352" s="180" t="s">
        <v>3</v>
      </c>
      <c r="N352" s="181" t="s">
        <v>48</v>
      </c>
      <c r="O352" s="71"/>
      <c r="P352" s="182">
        <f>O352*H352</f>
        <v>0</v>
      </c>
      <c r="Q352" s="182">
        <v>0</v>
      </c>
      <c r="R352" s="182">
        <f>Q352*H352</f>
        <v>0</v>
      </c>
      <c r="S352" s="182">
        <v>0</v>
      </c>
      <c r="T352" s="183">
        <f>S352*H352</f>
        <v>0</v>
      </c>
      <c r="AR352" s="184" t="s">
        <v>141</v>
      </c>
      <c r="AT352" s="184" t="s">
        <v>136</v>
      </c>
      <c r="AU352" s="184" t="s">
        <v>87</v>
      </c>
      <c r="AY352" s="19" t="s">
        <v>134</v>
      </c>
      <c r="BE352" s="185">
        <f>IF(N352="základní",J352,0)</f>
        <v>0</v>
      </c>
      <c r="BF352" s="185">
        <f>IF(N352="snížená",J352,0)</f>
        <v>0</v>
      </c>
      <c r="BG352" s="185">
        <f>IF(N352="zákl. přenesená",J352,0)</f>
        <v>0</v>
      </c>
      <c r="BH352" s="185">
        <f>IF(N352="sníž. přenesená",J352,0)</f>
        <v>0</v>
      </c>
      <c r="BI352" s="185">
        <f>IF(N352="nulová",J352,0)</f>
        <v>0</v>
      </c>
      <c r="BJ352" s="19" t="s">
        <v>85</v>
      </c>
      <c r="BK352" s="185">
        <f>ROUND(I352*H352,2)</f>
        <v>0</v>
      </c>
      <c r="BL352" s="19" t="s">
        <v>141</v>
      </c>
      <c r="BM352" s="184" t="s">
        <v>775</v>
      </c>
    </row>
    <row r="353" s="1" customFormat="1">
      <c r="B353" s="38"/>
      <c r="D353" s="186" t="s">
        <v>143</v>
      </c>
      <c r="F353" s="187" t="s">
        <v>776</v>
      </c>
      <c r="I353" s="115"/>
      <c r="L353" s="38"/>
      <c r="M353" s="188"/>
      <c r="N353" s="71"/>
      <c r="O353" s="71"/>
      <c r="P353" s="71"/>
      <c r="Q353" s="71"/>
      <c r="R353" s="71"/>
      <c r="S353" s="71"/>
      <c r="T353" s="72"/>
      <c r="AT353" s="19" t="s">
        <v>143</v>
      </c>
      <c r="AU353" s="19" t="s">
        <v>87</v>
      </c>
    </row>
    <row r="354" s="12" customFormat="1">
      <c r="B354" s="189"/>
      <c r="D354" s="186" t="s">
        <v>145</v>
      </c>
      <c r="E354" s="190" t="s">
        <v>3</v>
      </c>
      <c r="F354" s="191" t="s">
        <v>603</v>
      </c>
      <c r="H354" s="190" t="s">
        <v>3</v>
      </c>
      <c r="I354" s="192"/>
      <c r="L354" s="189"/>
      <c r="M354" s="193"/>
      <c r="N354" s="194"/>
      <c r="O354" s="194"/>
      <c r="P354" s="194"/>
      <c r="Q354" s="194"/>
      <c r="R354" s="194"/>
      <c r="S354" s="194"/>
      <c r="T354" s="195"/>
      <c r="AT354" s="190" t="s">
        <v>145</v>
      </c>
      <c r="AU354" s="190" t="s">
        <v>87</v>
      </c>
      <c r="AV354" s="12" t="s">
        <v>85</v>
      </c>
      <c r="AW354" s="12" t="s">
        <v>37</v>
      </c>
      <c r="AX354" s="12" t="s">
        <v>77</v>
      </c>
      <c r="AY354" s="190" t="s">
        <v>134</v>
      </c>
    </row>
    <row r="355" s="13" customFormat="1">
      <c r="B355" s="196"/>
      <c r="D355" s="186" t="s">
        <v>145</v>
      </c>
      <c r="E355" s="197" t="s">
        <v>3</v>
      </c>
      <c r="F355" s="198" t="s">
        <v>777</v>
      </c>
      <c r="H355" s="199">
        <v>5.7510000000000003</v>
      </c>
      <c r="I355" s="200"/>
      <c r="L355" s="196"/>
      <c r="M355" s="201"/>
      <c r="N355" s="202"/>
      <c r="O355" s="202"/>
      <c r="P355" s="202"/>
      <c r="Q355" s="202"/>
      <c r="R355" s="202"/>
      <c r="S355" s="202"/>
      <c r="T355" s="203"/>
      <c r="AT355" s="197" t="s">
        <v>145</v>
      </c>
      <c r="AU355" s="197" t="s">
        <v>87</v>
      </c>
      <c r="AV355" s="13" t="s">
        <v>87</v>
      </c>
      <c r="AW355" s="13" t="s">
        <v>37</v>
      </c>
      <c r="AX355" s="13" t="s">
        <v>77</v>
      </c>
      <c r="AY355" s="197" t="s">
        <v>134</v>
      </c>
    </row>
    <row r="356" s="13" customFormat="1">
      <c r="B356" s="196"/>
      <c r="D356" s="186" t="s">
        <v>145</v>
      </c>
      <c r="E356" s="197" t="s">
        <v>3</v>
      </c>
      <c r="F356" s="198" t="s">
        <v>778</v>
      </c>
      <c r="H356" s="199">
        <v>6.1020000000000003</v>
      </c>
      <c r="I356" s="200"/>
      <c r="L356" s="196"/>
      <c r="M356" s="201"/>
      <c r="N356" s="202"/>
      <c r="O356" s="202"/>
      <c r="P356" s="202"/>
      <c r="Q356" s="202"/>
      <c r="R356" s="202"/>
      <c r="S356" s="202"/>
      <c r="T356" s="203"/>
      <c r="AT356" s="197" t="s">
        <v>145</v>
      </c>
      <c r="AU356" s="197" t="s">
        <v>87</v>
      </c>
      <c r="AV356" s="13" t="s">
        <v>87</v>
      </c>
      <c r="AW356" s="13" t="s">
        <v>37</v>
      </c>
      <c r="AX356" s="13" t="s">
        <v>77</v>
      </c>
      <c r="AY356" s="197" t="s">
        <v>134</v>
      </c>
    </row>
    <row r="357" s="14" customFormat="1">
      <c r="B357" s="204"/>
      <c r="D357" s="186" t="s">
        <v>145</v>
      </c>
      <c r="E357" s="205" t="s">
        <v>3</v>
      </c>
      <c r="F357" s="206" t="s">
        <v>192</v>
      </c>
      <c r="H357" s="207">
        <v>11.853</v>
      </c>
      <c r="I357" s="208"/>
      <c r="L357" s="204"/>
      <c r="M357" s="209"/>
      <c r="N357" s="210"/>
      <c r="O357" s="210"/>
      <c r="P357" s="210"/>
      <c r="Q357" s="210"/>
      <c r="R357" s="210"/>
      <c r="S357" s="210"/>
      <c r="T357" s="211"/>
      <c r="AT357" s="205" t="s">
        <v>145</v>
      </c>
      <c r="AU357" s="205" t="s">
        <v>87</v>
      </c>
      <c r="AV357" s="14" t="s">
        <v>141</v>
      </c>
      <c r="AW357" s="14" t="s">
        <v>37</v>
      </c>
      <c r="AX357" s="14" t="s">
        <v>85</v>
      </c>
      <c r="AY357" s="205" t="s">
        <v>134</v>
      </c>
    </row>
    <row r="358" s="1" customFormat="1" ht="24" customHeight="1">
      <c r="B358" s="172"/>
      <c r="C358" s="173" t="s">
        <v>779</v>
      </c>
      <c r="D358" s="173" t="s">
        <v>136</v>
      </c>
      <c r="E358" s="174" t="s">
        <v>780</v>
      </c>
      <c r="F358" s="175" t="s">
        <v>781</v>
      </c>
      <c r="G358" s="176" t="s">
        <v>265</v>
      </c>
      <c r="H358" s="177">
        <v>16.475999999999999</v>
      </c>
      <c r="I358" s="178"/>
      <c r="J358" s="179">
        <f>ROUND(I358*H358,2)</f>
        <v>0</v>
      </c>
      <c r="K358" s="175" t="s">
        <v>140</v>
      </c>
      <c r="L358" s="38"/>
      <c r="M358" s="180" t="s">
        <v>3</v>
      </c>
      <c r="N358" s="181" t="s">
        <v>48</v>
      </c>
      <c r="O358" s="71"/>
      <c r="P358" s="182">
        <f>O358*H358</f>
        <v>0</v>
      </c>
      <c r="Q358" s="182">
        <v>0</v>
      </c>
      <c r="R358" s="182">
        <f>Q358*H358</f>
        <v>0</v>
      </c>
      <c r="S358" s="182">
        <v>0</v>
      </c>
      <c r="T358" s="183">
        <f>S358*H358</f>
        <v>0</v>
      </c>
      <c r="AR358" s="184" t="s">
        <v>141</v>
      </c>
      <c r="AT358" s="184" t="s">
        <v>136</v>
      </c>
      <c r="AU358" s="184" t="s">
        <v>87</v>
      </c>
      <c r="AY358" s="19" t="s">
        <v>134</v>
      </c>
      <c r="BE358" s="185">
        <f>IF(N358="základní",J358,0)</f>
        <v>0</v>
      </c>
      <c r="BF358" s="185">
        <f>IF(N358="snížená",J358,0)</f>
        <v>0</v>
      </c>
      <c r="BG358" s="185">
        <f>IF(N358="zákl. přenesená",J358,0)</f>
        <v>0</v>
      </c>
      <c r="BH358" s="185">
        <f>IF(N358="sníž. přenesená",J358,0)</f>
        <v>0</v>
      </c>
      <c r="BI358" s="185">
        <f>IF(N358="nulová",J358,0)</f>
        <v>0</v>
      </c>
      <c r="BJ358" s="19" t="s">
        <v>85</v>
      </c>
      <c r="BK358" s="185">
        <f>ROUND(I358*H358,2)</f>
        <v>0</v>
      </c>
      <c r="BL358" s="19" t="s">
        <v>141</v>
      </c>
      <c r="BM358" s="184" t="s">
        <v>782</v>
      </c>
    </row>
    <row r="359" s="1" customFormat="1">
      <c r="B359" s="38"/>
      <c r="D359" s="186" t="s">
        <v>143</v>
      </c>
      <c r="F359" s="187" t="s">
        <v>783</v>
      </c>
      <c r="I359" s="115"/>
      <c r="L359" s="38"/>
      <c r="M359" s="188"/>
      <c r="N359" s="71"/>
      <c r="O359" s="71"/>
      <c r="P359" s="71"/>
      <c r="Q359" s="71"/>
      <c r="R359" s="71"/>
      <c r="S359" s="71"/>
      <c r="T359" s="72"/>
      <c r="AT359" s="19" t="s">
        <v>143</v>
      </c>
      <c r="AU359" s="19" t="s">
        <v>87</v>
      </c>
    </row>
    <row r="360" s="12" customFormat="1">
      <c r="B360" s="189"/>
      <c r="D360" s="186" t="s">
        <v>145</v>
      </c>
      <c r="E360" s="190" t="s">
        <v>3</v>
      </c>
      <c r="F360" s="191" t="s">
        <v>603</v>
      </c>
      <c r="H360" s="190" t="s">
        <v>3</v>
      </c>
      <c r="I360" s="192"/>
      <c r="L360" s="189"/>
      <c r="M360" s="193"/>
      <c r="N360" s="194"/>
      <c r="O360" s="194"/>
      <c r="P360" s="194"/>
      <c r="Q360" s="194"/>
      <c r="R360" s="194"/>
      <c r="S360" s="194"/>
      <c r="T360" s="195"/>
      <c r="AT360" s="190" t="s">
        <v>145</v>
      </c>
      <c r="AU360" s="190" t="s">
        <v>87</v>
      </c>
      <c r="AV360" s="12" t="s">
        <v>85</v>
      </c>
      <c r="AW360" s="12" t="s">
        <v>37</v>
      </c>
      <c r="AX360" s="12" t="s">
        <v>77</v>
      </c>
      <c r="AY360" s="190" t="s">
        <v>134</v>
      </c>
    </row>
    <row r="361" s="13" customFormat="1">
      <c r="B361" s="196"/>
      <c r="D361" s="186" t="s">
        <v>145</v>
      </c>
      <c r="E361" s="197" t="s">
        <v>3</v>
      </c>
      <c r="F361" s="198" t="s">
        <v>784</v>
      </c>
      <c r="H361" s="199">
        <v>11.4</v>
      </c>
      <c r="I361" s="200"/>
      <c r="L361" s="196"/>
      <c r="M361" s="201"/>
      <c r="N361" s="202"/>
      <c r="O361" s="202"/>
      <c r="P361" s="202"/>
      <c r="Q361" s="202"/>
      <c r="R361" s="202"/>
      <c r="S361" s="202"/>
      <c r="T361" s="203"/>
      <c r="AT361" s="197" t="s">
        <v>145</v>
      </c>
      <c r="AU361" s="197" t="s">
        <v>87</v>
      </c>
      <c r="AV361" s="13" t="s">
        <v>87</v>
      </c>
      <c r="AW361" s="13" t="s">
        <v>37</v>
      </c>
      <c r="AX361" s="13" t="s">
        <v>77</v>
      </c>
      <c r="AY361" s="197" t="s">
        <v>134</v>
      </c>
    </row>
    <row r="362" s="13" customFormat="1">
      <c r="B362" s="196"/>
      <c r="D362" s="186" t="s">
        <v>145</v>
      </c>
      <c r="E362" s="197" t="s">
        <v>3</v>
      </c>
      <c r="F362" s="198" t="s">
        <v>785</v>
      </c>
      <c r="H362" s="199">
        <v>5.0759999999999996</v>
      </c>
      <c r="I362" s="200"/>
      <c r="L362" s="196"/>
      <c r="M362" s="201"/>
      <c r="N362" s="202"/>
      <c r="O362" s="202"/>
      <c r="P362" s="202"/>
      <c r="Q362" s="202"/>
      <c r="R362" s="202"/>
      <c r="S362" s="202"/>
      <c r="T362" s="203"/>
      <c r="AT362" s="197" t="s">
        <v>145</v>
      </c>
      <c r="AU362" s="197" t="s">
        <v>87</v>
      </c>
      <c r="AV362" s="13" t="s">
        <v>87</v>
      </c>
      <c r="AW362" s="13" t="s">
        <v>37</v>
      </c>
      <c r="AX362" s="13" t="s">
        <v>77</v>
      </c>
      <c r="AY362" s="197" t="s">
        <v>134</v>
      </c>
    </row>
    <row r="363" s="14" customFormat="1">
      <c r="B363" s="204"/>
      <c r="D363" s="186" t="s">
        <v>145</v>
      </c>
      <c r="E363" s="205" t="s">
        <v>3</v>
      </c>
      <c r="F363" s="206" t="s">
        <v>192</v>
      </c>
      <c r="H363" s="207">
        <v>16.475999999999999</v>
      </c>
      <c r="I363" s="208"/>
      <c r="L363" s="204"/>
      <c r="M363" s="209"/>
      <c r="N363" s="210"/>
      <c r="O363" s="210"/>
      <c r="P363" s="210"/>
      <c r="Q363" s="210"/>
      <c r="R363" s="210"/>
      <c r="S363" s="210"/>
      <c r="T363" s="211"/>
      <c r="AT363" s="205" t="s">
        <v>145</v>
      </c>
      <c r="AU363" s="205" t="s">
        <v>87</v>
      </c>
      <c r="AV363" s="14" t="s">
        <v>141</v>
      </c>
      <c r="AW363" s="14" t="s">
        <v>37</v>
      </c>
      <c r="AX363" s="14" t="s">
        <v>85</v>
      </c>
      <c r="AY363" s="205" t="s">
        <v>134</v>
      </c>
    </row>
    <row r="364" s="1" customFormat="1" ht="36" customHeight="1">
      <c r="B364" s="172"/>
      <c r="C364" s="173" t="s">
        <v>786</v>
      </c>
      <c r="D364" s="173" t="s">
        <v>136</v>
      </c>
      <c r="E364" s="174" t="s">
        <v>787</v>
      </c>
      <c r="F364" s="175" t="s">
        <v>788</v>
      </c>
      <c r="G364" s="176" t="s">
        <v>139</v>
      </c>
      <c r="H364" s="177">
        <v>43.200000000000003</v>
      </c>
      <c r="I364" s="178"/>
      <c r="J364" s="179">
        <f>ROUND(I364*H364,2)</f>
        <v>0</v>
      </c>
      <c r="K364" s="175" t="s">
        <v>140</v>
      </c>
      <c r="L364" s="38"/>
      <c r="M364" s="180" t="s">
        <v>3</v>
      </c>
      <c r="N364" s="181" t="s">
        <v>48</v>
      </c>
      <c r="O364" s="71"/>
      <c r="P364" s="182">
        <f>O364*H364</f>
        <v>0</v>
      </c>
      <c r="Q364" s="182">
        <v>0.00182</v>
      </c>
      <c r="R364" s="182">
        <f>Q364*H364</f>
        <v>0.078623999999999999</v>
      </c>
      <c r="S364" s="182">
        <v>0</v>
      </c>
      <c r="T364" s="183">
        <f>S364*H364</f>
        <v>0</v>
      </c>
      <c r="AR364" s="184" t="s">
        <v>141</v>
      </c>
      <c r="AT364" s="184" t="s">
        <v>136</v>
      </c>
      <c r="AU364" s="184" t="s">
        <v>87</v>
      </c>
      <c r="AY364" s="19" t="s">
        <v>134</v>
      </c>
      <c r="BE364" s="185">
        <f>IF(N364="základní",J364,0)</f>
        <v>0</v>
      </c>
      <c r="BF364" s="185">
        <f>IF(N364="snížená",J364,0)</f>
        <v>0</v>
      </c>
      <c r="BG364" s="185">
        <f>IF(N364="zákl. přenesená",J364,0)</f>
        <v>0</v>
      </c>
      <c r="BH364" s="185">
        <f>IF(N364="sníž. přenesená",J364,0)</f>
        <v>0</v>
      </c>
      <c r="BI364" s="185">
        <f>IF(N364="nulová",J364,0)</f>
        <v>0</v>
      </c>
      <c r="BJ364" s="19" t="s">
        <v>85</v>
      </c>
      <c r="BK364" s="185">
        <f>ROUND(I364*H364,2)</f>
        <v>0</v>
      </c>
      <c r="BL364" s="19" t="s">
        <v>141</v>
      </c>
      <c r="BM364" s="184" t="s">
        <v>789</v>
      </c>
    </row>
    <row r="365" s="1" customFormat="1">
      <c r="B365" s="38"/>
      <c r="D365" s="186" t="s">
        <v>143</v>
      </c>
      <c r="F365" s="187" t="s">
        <v>790</v>
      </c>
      <c r="I365" s="115"/>
      <c r="L365" s="38"/>
      <c r="M365" s="188"/>
      <c r="N365" s="71"/>
      <c r="O365" s="71"/>
      <c r="P365" s="71"/>
      <c r="Q365" s="71"/>
      <c r="R365" s="71"/>
      <c r="S365" s="71"/>
      <c r="T365" s="72"/>
      <c r="AT365" s="19" t="s">
        <v>143</v>
      </c>
      <c r="AU365" s="19" t="s">
        <v>87</v>
      </c>
    </row>
    <row r="366" s="12" customFormat="1">
      <c r="B366" s="189"/>
      <c r="D366" s="186" t="s">
        <v>145</v>
      </c>
      <c r="E366" s="190" t="s">
        <v>3</v>
      </c>
      <c r="F366" s="191" t="s">
        <v>603</v>
      </c>
      <c r="H366" s="190" t="s">
        <v>3</v>
      </c>
      <c r="I366" s="192"/>
      <c r="L366" s="189"/>
      <c r="M366" s="193"/>
      <c r="N366" s="194"/>
      <c r="O366" s="194"/>
      <c r="P366" s="194"/>
      <c r="Q366" s="194"/>
      <c r="R366" s="194"/>
      <c r="S366" s="194"/>
      <c r="T366" s="195"/>
      <c r="AT366" s="190" t="s">
        <v>145</v>
      </c>
      <c r="AU366" s="190" t="s">
        <v>87</v>
      </c>
      <c r="AV366" s="12" t="s">
        <v>85</v>
      </c>
      <c r="AW366" s="12" t="s">
        <v>37</v>
      </c>
      <c r="AX366" s="12" t="s">
        <v>77</v>
      </c>
      <c r="AY366" s="190" t="s">
        <v>134</v>
      </c>
    </row>
    <row r="367" s="13" customFormat="1">
      <c r="B367" s="196"/>
      <c r="D367" s="186" t="s">
        <v>145</v>
      </c>
      <c r="E367" s="197" t="s">
        <v>3</v>
      </c>
      <c r="F367" s="198" t="s">
        <v>791</v>
      </c>
      <c r="H367" s="199">
        <v>21.149999999999999</v>
      </c>
      <c r="I367" s="200"/>
      <c r="L367" s="196"/>
      <c r="M367" s="201"/>
      <c r="N367" s="202"/>
      <c r="O367" s="202"/>
      <c r="P367" s="202"/>
      <c r="Q367" s="202"/>
      <c r="R367" s="202"/>
      <c r="S367" s="202"/>
      <c r="T367" s="203"/>
      <c r="AT367" s="197" t="s">
        <v>145</v>
      </c>
      <c r="AU367" s="197" t="s">
        <v>87</v>
      </c>
      <c r="AV367" s="13" t="s">
        <v>87</v>
      </c>
      <c r="AW367" s="13" t="s">
        <v>37</v>
      </c>
      <c r="AX367" s="13" t="s">
        <v>77</v>
      </c>
      <c r="AY367" s="197" t="s">
        <v>134</v>
      </c>
    </row>
    <row r="368" s="13" customFormat="1">
      <c r="B368" s="196"/>
      <c r="D368" s="186" t="s">
        <v>145</v>
      </c>
      <c r="E368" s="197" t="s">
        <v>3</v>
      </c>
      <c r="F368" s="198" t="s">
        <v>792</v>
      </c>
      <c r="H368" s="199">
        <v>22.050000000000001</v>
      </c>
      <c r="I368" s="200"/>
      <c r="L368" s="196"/>
      <c r="M368" s="201"/>
      <c r="N368" s="202"/>
      <c r="O368" s="202"/>
      <c r="P368" s="202"/>
      <c r="Q368" s="202"/>
      <c r="R368" s="202"/>
      <c r="S368" s="202"/>
      <c r="T368" s="203"/>
      <c r="AT368" s="197" t="s">
        <v>145</v>
      </c>
      <c r="AU368" s="197" t="s">
        <v>87</v>
      </c>
      <c r="AV368" s="13" t="s">
        <v>87</v>
      </c>
      <c r="AW368" s="13" t="s">
        <v>37</v>
      </c>
      <c r="AX368" s="13" t="s">
        <v>77</v>
      </c>
      <c r="AY368" s="197" t="s">
        <v>134</v>
      </c>
    </row>
    <row r="369" s="14" customFormat="1">
      <c r="B369" s="204"/>
      <c r="D369" s="186" t="s">
        <v>145</v>
      </c>
      <c r="E369" s="205" t="s">
        <v>3</v>
      </c>
      <c r="F369" s="206" t="s">
        <v>192</v>
      </c>
      <c r="H369" s="207">
        <v>43.200000000000003</v>
      </c>
      <c r="I369" s="208"/>
      <c r="L369" s="204"/>
      <c r="M369" s="209"/>
      <c r="N369" s="210"/>
      <c r="O369" s="210"/>
      <c r="P369" s="210"/>
      <c r="Q369" s="210"/>
      <c r="R369" s="210"/>
      <c r="S369" s="210"/>
      <c r="T369" s="211"/>
      <c r="AT369" s="205" t="s">
        <v>145</v>
      </c>
      <c r="AU369" s="205" t="s">
        <v>87</v>
      </c>
      <c r="AV369" s="14" t="s">
        <v>141</v>
      </c>
      <c r="AW369" s="14" t="s">
        <v>37</v>
      </c>
      <c r="AX369" s="14" t="s">
        <v>85</v>
      </c>
      <c r="AY369" s="205" t="s">
        <v>134</v>
      </c>
    </row>
    <row r="370" s="1" customFormat="1" ht="24" customHeight="1">
      <c r="B370" s="172"/>
      <c r="C370" s="173" t="s">
        <v>793</v>
      </c>
      <c r="D370" s="173" t="s">
        <v>136</v>
      </c>
      <c r="E370" s="174" t="s">
        <v>794</v>
      </c>
      <c r="F370" s="175" t="s">
        <v>795</v>
      </c>
      <c r="G370" s="176" t="s">
        <v>139</v>
      </c>
      <c r="H370" s="177">
        <v>43.200000000000003</v>
      </c>
      <c r="I370" s="178"/>
      <c r="J370" s="179">
        <f>ROUND(I370*H370,2)</f>
        <v>0</v>
      </c>
      <c r="K370" s="175" t="s">
        <v>140</v>
      </c>
      <c r="L370" s="38"/>
      <c r="M370" s="180" t="s">
        <v>3</v>
      </c>
      <c r="N370" s="181" t="s">
        <v>48</v>
      </c>
      <c r="O370" s="71"/>
      <c r="P370" s="182">
        <f>O370*H370</f>
        <v>0</v>
      </c>
      <c r="Q370" s="182">
        <v>4.0000000000000003E-05</v>
      </c>
      <c r="R370" s="182">
        <f>Q370*H370</f>
        <v>0.0017280000000000002</v>
      </c>
      <c r="S370" s="182">
        <v>0</v>
      </c>
      <c r="T370" s="183">
        <f>S370*H370</f>
        <v>0</v>
      </c>
      <c r="AR370" s="184" t="s">
        <v>141</v>
      </c>
      <c r="AT370" s="184" t="s">
        <v>136</v>
      </c>
      <c r="AU370" s="184" t="s">
        <v>87</v>
      </c>
      <c r="AY370" s="19" t="s">
        <v>134</v>
      </c>
      <c r="BE370" s="185">
        <f>IF(N370="základní",J370,0)</f>
        <v>0</v>
      </c>
      <c r="BF370" s="185">
        <f>IF(N370="snížená",J370,0)</f>
        <v>0</v>
      </c>
      <c r="BG370" s="185">
        <f>IF(N370="zákl. přenesená",J370,0)</f>
        <v>0</v>
      </c>
      <c r="BH370" s="185">
        <f>IF(N370="sníž. přenesená",J370,0)</f>
        <v>0</v>
      </c>
      <c r="BI370" s="185">
        <f>IF(N370="nulová",J370,0)</f>
        <v>0</v>
      </c>
      <c r="BJ370" s="19" t="s">
        <v>85</v>
      </c>
      <c r="BK370" s="185">
        <f>ROUND(I370*H370,2)</f>
        <v>0</v>
      </c>
      <c r="BL370" s="19" t="s">
        <v>141</v>
      </c>
      <c r="BM370" s="184" t="s">
        <v>796</v>
      </c>
    </row>
    <row r="371" s="1" customFormat="1">
      <c r="B371" s="38"/>
      <c r="D371" s="186" t="s">
        <v>143</v>
      </c>
      <c r="F371" s="187" t="s">
        <v>790</v>
      </c>
      <c r="I371" s="115"/>
      <c r="L371" s="38"/>
      <c r="M371" s="188"/>
      <c r="N371" s="71"/>
      <c r="O371" s="71"/>
      <c r="P371" s="71"/>
      <c r="Q371" s="71"/>
      <c r="R371" s="71"/>
      <c r="S371" s="71"/>
      <c r="T371" s="72"/>
      <c r="AT371" s="19" t="s">
        <v>143</v>
      </c>
      <c r="AU371" s="19" t="s">
        <v>87</v>
      </c>
    </row>
    <row r="372" s="1" customFormat="1" ht="24" customHeight="1">
      <c r="B372" s="172"/>
      <c r="C372" s="173" t="s">
        <v>797</v>
      </c>
      <c r="D372" s="173" t="s">
        <v>136</v>
      </c>
      <c r="E372" s="174" t="s">
        <v>798</v>
      </c>
      <c r="F372" s="175" t="s">
        <v>799</v>
      </c>
      <c r="G372" s="176" t="s">
        <v>139</v>
      </c>
      <c r="H372" s="177">
        <v>77</v>
      </c>
      <c r="I372" s="178"/>
      <c r="J372" s="179">
        <f>ROUND(I372*H372,2)</f>
        <v>0</v>
      </c>
      <c r="K372" s="175" t="s">
        <v>140</v>
      </c>
      <c r="L372" s="38"/>
      <c r="M372" s="180" t="s">
        <v>3</v>
      </c>
      <c r="N372" s="181" t="s">
        <v>48</v>
      </c>
      <c r="O372" s="71"/>
      <c r="P372" s="182">
        <f>O372*H372</f>
        <v>0</v>
      </c>
      <c r="Q372" s="182">
        <v>0.00132</v>
      </c>
      <c r="R372" s="182">
        <f>Q372*H372</f>
        <v>0.10163999999999999</v>
      </c>
      <c r="S372" s="182">
        <v>0</v>
      </c>
      <c r="T372" s="183">
        <f>S372*H372</f>
        <v>0</v>
      </c>
      <c r="AR372" s="184" t="s">
        <v>141</v>
      </c>
      <c r="AT372" s="184" t="s">
        <v>136</v>
      </c>
      <c r="AU372" s="184" t="s">
        <v>87</v>
      </c>
      <c r="AY372" s="19" t="s">
        <v>134</v>
      </c>
      <c r="BE372" s="185">
        <f>IF(N372="základní",J372,0)</f>
        <v>0</v>
      </c>
      <c r="BF372" s="185">
        <f>IF(N372="snížená",J372,0)</f>
        <v>0</v>
      </c>
      <c r="BG372" s="185">
        <f>IF(N372="zákl. přenesená",J372,0)</f>
        <v>0</v>
      </c>
      <c r="BH372" s="185">
        <f>IF(N372="sníž. přenesená",J372,0)</f>
        <v>0</v>
      </c>
      <c r="BI372" s="185">
        <f>IF(N372="nulová",J372,0)</f>
        <v>0</v>
      </c>
      <c r="BJ372" s="19" t="s">
        <v>85</v>
      </c>
      <c r="BK372" s="185">
        <f>ROUND(I372*H372,2)</f>
        <v>0</v>
      </c>
      <c r="BL372" s="19" t="s">
        <v>141</v>
      </c>
      <c r="BM372" s="184" t="s">
        <v>800</v>
      </c>
    </row>
    <row r="373" s="1" customFormat="1">
      <c r="B373" s="38"/>
      <c r="D373" s="186" t="s">
        <v>143</v>
      </c>
      <c r="F373" s="187" t="s">
        <v>801</v>
      </c>
      <c r="I373" s="115"/>
      <c r="L373" s="38"/>
      <c r="M373" s="188"/>
      <c r="N373" s="71"/>
      <c r="O373" s="71"/>
      <c r="P373" s="71"/>
      <c r="Q373" s="71"/>
      <c r="R373" s="71"/>
      <c r="S373" s="71"/>
      <c r="T373" s="72"/>
      <c r="AT373" s="19" t="s">
        <v>143</v>
      </c>
      <c r="AU373" s="19" t="s">
        <v>87</v>
      </c>
    </row>
    <row r="374" s="12" customFormat="1">
      <c r="B374" s="189"/>
      <c r="D374" s="186" t="s">
        <v>145</v>
      </c>
      <c r="E374" s="190" t="s">
        <v>3</v>
      </c>
      <c r="F374" s="191" t="s">
        <v>603</v>
      </c>
      <c r="H374" s="190" t="s">
        <v>3</v>
      </c>
      <c r="I374" s="192"/>
      <c r="L374" s="189"/>
      <c r="M374" s="193"/>
      <c r="N374" s="194"/>
      <c r="O374" s="194"/>
      <c r="P374" s="194"/>
      <c r="Q374" s="194"/>
      <c r="R374" s="194"/>
      <c r="S374" s="194"/>
      <c r="T374" s="195"/>
      <c r="AT374" s="190" t="s">
        <v>145</v>
      </c>
      <c r="AU374" s="190" t="s">
        <v>87</v>
      </c>
      <c r="AV374" s="12" t="s">
        <v>85</v>
      </c>
      <c r="AW374" s="12" t="s">
        <v>37</v>
      </c>
      <c r="AX374" s="12" t="s">
        <v>77</v>
      </c>
      <c r="AY374" s="190" t="s">
        <v>134</v>
      </c>
    </row>
    <row r="375" s="13" customFormat="1">
      <c r="B375" s="196"/>
      <c r="D375" s="186" t="s">
        <v>145</v>
      </c>
      <c r="E375" s="197" t="s">
        <v>3</v>
      </c>
      <c r="F375" s="198" t="s">
        <v>802</v>
      </c>
      <c r="H375" s="199">
        <v>47.799999999999997</v>
      </c>
      <c r="I375" s="200"/>
      <c r="L375" s="196"/>
      <c r="M375" s="201"/>
      <c r="N375" s="202"/>
      <c r="O375" s="202"/>
      <c r="P375" s="202"/>
      <c r="Q375" s="202"/>
      <c r="R375" s="202"/>
      <c r="S375" s="202"/>
      <c r="T375" s="203"/>
      <c r="AT375" s="197" t="s">
        <v>145</v>
      </c>
      <c r="AU375" s="197" t="s">
        <v>87</v>
      </c>
      <c r="AV375" s="13" t="s">
        <v>87</v>
      </c>
      <c r="AW375" s="13" t="s">
        <v>37</v>
      </c>
      <c r="AX375" s="13" t="s">
        <v>77</v>
      </c>
      <c r="AY375" s="197" t="s">
        <v>134</v>
      </c>
    </row>
    <row r="376" s="13" customFormat="1">
      <c r="B376" s="196"/>
      <c r="D376" s="186" t="s">
        <v>145</v>
      </c>
      <c r="E376" s="197" t="s">
        <v>3</v>
      </c>
      <c r="F376" s="198" t="s">
        <v>803</v>
      </c>
      <c r="H376" s="199">
        <v>29.199999999999999</v>
      </c>
      <c r="I376" s="200"/>
      <c r="L376" s="196"/>
      <c r="M376" s="201"/>
      <c r="N376" s="202"/>
      <c r="O376" s="202"/>
      <c r="P376" s="202"/>
      <c r="Q376" s="202"/>
      <c r="R376" s="202"/>
      <c r="S376" s="202"/>
      <c r="T376" s="203"/>
      <c r="AT376" s="197" t="s">
        <v>145</v>
      </c>
      <c r="AU376" s="197" t="s">
        <v>87</v>
      </c>
      <c r="AV376" s="13" t="s">
        <v>87</v>
      </c>
      <c r="AW376" s="13" t="s">
        <v>37</v>
      </c>
      <c r="AX376" s="13" t="s">
        <v>77</v>
      </c>
      <c r="AY376" s="197" t="s">
        <v>134</v>
      </c>
    </row>
    <row r="377" s="14" customFormat="1">
      <c r="B377" s="204"/>
      <c r="D377" s="186" t="s">
        <v>145</v>
      </c>
      <c r="E377" s="205" t="s">
        <v>3</v>
      </c>
      <c r="F377" s="206" t="s">
        <v>192</v>
      </c>
      <c r="H377" s="207">
        <v>77</v>
      </c>
      <c r="I377" s="208"/>
      <c r="L377" s="204"/>
      <c r="M377" s="209"/>
      <c r="N377" s="210"/>
      <c r="O377" s="210"/>
      <c r="P377" s="210"/>
      <c r="Q377" s="210"/>
      <c r="R377" s="210"/>
      <c r="S377" s="210"/>
      <c r="T377" s="211"/>
      <c r="AT377" s="205" t="s">
        <v>145</v>
      </c>
      <c r="AU377" s="205" t="s">
        <v>87</v>
      </c>
      <c r="AV377" s="14" t="s">
        <v>141</v>
      </c>
      <c r="AW377" s="14" t="s">
        <v>37</v>
      </c>
      <c r="AX377" s="14" t="s">
        <v>85</v>
      </c>
      <c r="AY377" s="205" t="s">
        <v>134</v>
      </c>
    </row>
    <row r="378" s="1" customFormat="1" ht="24" customHeight="1">
      <c r="B378" s="172"/>
      <c r="C378" s="173" t="s">
        <v>804</v>
      </c>
      <c r="D378" s="173" t="s">
        <v>136</v>
      </c>
      <c r="E378" s="174" t="s">
        <v>805</v>
      </c>
      <c r="F378" s="175" t="s">
        <v>806</v>
      </c>
      <c r="G378" s="176" t="s">
        <v>139</v>
      </c>
      <c r="H378" s="177">
        <v>77</v>
      </c>
      <c r="I378" s="178"/>
      <c r="J378" s="179">
        <f>ROUND(I378*H378,2)</f>
        <v>0</v>
      </c>
      <c r="K378" s="175" t="s">
        <v>140</v>
      </c>
      <c r="L378" s="38"/>
      <c r="M378" s="180" t="s">
        <v>3</v>
      </c>
      <c r="N378" s="181" t="s">
        <v>48</v>
      </c>
      <c r="O378" s="71"/>
      <c r="P378" s="182">
        <f>O378*H378</f>
        <v>0</v>
      </c>
      <c r="Q378" s="182">
        <v>4.0000000000000003E-05</v>
      </c>
      <c r="R378" s="182">
        <f>Q378*H378</f>
        <v>0.0030800000000000003</v>
      </c>
      <c r="S378" s="182">
        <v>0</v>
      </c>
      <c r="T378" s="183">
        <f>S378*H378</f>
        <v>0</v>
      </c>
      <c r="AR378" s="184" t="s">
        <v>141</v>
      </c>
      <c r="AT378" s="184" t="s">
        <v>136</v>
      </c>
      <c r="AU378" s="184" t="s">
        <v>87</v>
      </c>
      <c r="AY378" s="19" t="s">
        <v>134</v>
      </c>
      <c r="BE378" s="185">
        <f>IF(N378="základní",J378,0)</f>
        <v>0</v>
      </c>
      <c r="BF378" s="185">
        <f>IF(N378="snížená",J378,0)</f>
        <v>0</v>
      </c>
      <c r="BG378" s="185">
        <f>IF(N378="zákl. přenesená",J378,0)</f>
        <v>0</v>
      </c>
      <c r="BH378" s="185">
        <f>IF(N378="sníž. přenesená",J378,0)</f>
        <v>0</v>
      </c>
      <c r="BI378" s="185">
        <f>IF(N378="nulová",J378,0)</f>
        <v>0</v>
      </c>
      <c r="BJ378" s="19" t="s">
        <v>85</v>
      </c>
      <c r="BK378" s="185">
        <f>ROUND(I378*H378,2)</f>
        <v>0</v>
      </c>
      <c r="BL378" s="19" t="s">
        <v>141</v>
      </c>
      <c r="BM378" s="184" t="s">
        <v>807</v>
      </c>
    </row>
    <row r="379" s="1" customFormat="1">
      <c r="B379" s="38"/>
      <c r="D379" s="186" t="s">
        <v>143</v>
      </c>
      <c r="F379" s="187" t="s">
        <v>801</v>
      </c>
      <c r="I379" s="115"/>
      <c r="L379" s="38"/>
      <c r="M379" s="188"/>
      <c r="N379" s="71"/>
      <c r="O379" s="71"/>
      <c r="P379" s="71"/>
      <c r="Q379" s="71"/>
      <c r="R379" s="71"/>
      <c r="S379" s="71"/>
      <c r="T379" s="72"/>
      <c r="AT379" s="19" t="s">
        <v>143</v>
      </c>
      <c r="AU379" s="19" t="s">
        <v>87</v>
      </c>
    </row>
    <row r="380" s="1" customFormat="1" ht="36" customHeight="1">
      <c r="B380" s="172"/>
      <c r="C380" s="173" t="s">
        <v>808</v>
      </c>
      <c r="D380" s="173" t="s">
        <v>136</v>
      </c>
      <c r="E380" s="174" t="s">
        <v>809</v>
      </c>
      <c r="F380" s="175" t="s">
        <v>810</v>
      </c>
      <c r="G380" s="176" t="s">
        <v>295</v>
      </c>
      <c r="H380" s="177">
        <v>1.5409999999999999</v>
      </c>
      <c r="I380" s="178"/>
      <c r="J380" s="179">
        <f>ROUND(I380*H380,2)</f>
        <v>0</v>
      </c>
      <c r="K380" s="175" t="s">
        <v>140</v>
      </c>
      <c r="L380" s="38"/>
      <c r="M380" s="180" t="s">
        <v>3</v>
      </c>
      <c r="N380" s="181" t="s">
        <v>48</v>
      </c>
      <c r="O380" s="71"/>
      <c r="P380" s="182">
        <f>O380*H380</f>
        <v>0</v>
      </c>
      <c r="Q380" s="182">
        <v>1.0383</v>
      </c>
      <c r="R380" s="182">
        <f>Q380*H380</f>
        <v>1.6000203</v>
      </c>
      <c r="S380" s="182">
        <v>0</v>
      </c>
      <c r="T380" s="183">
        <f>S380*H380</f>
        <v>0</v>
      </c>
      <c r="AR380" s="184" t="s">
        <v>141</v>
      </c>
      <c r="AT380" s="184" t="s">
        <v>136</v>
      </c>
      <c r="AU380" s="184" t="s">
        <v>87</v>
      </c>
      <c r="AY380" s="19" t="s">
        <v>134</v>
      </c>
      <c r="BE380" s="185">
        <f>IF(N380="základní",J380,0)</f>
        <v>0</v>
      </c>
      <c r="BF380" s="185">
        <f>IF(N380="snížená",J380,0)</f>
        <v>0</v>
      </c>
      <c r="BG380" s="185">
        <f>IF(N380="zákl. přenesená",J380,0)</f>
        <v>0</v>
      </c>
      <c r="BH380" s="185">
        <f>IF(N380="sníž. přenesená",J380,0)</f>
        <v>0</v>
      </c>
      <c r="BI380" s="185">
        <f>IF(N380="nulová",J380,0)</f>
        <v>0</v>
      </c>
      <c r="BJ380" s="19" t="s">
        <v>85</v>
      </c>
      <c r="BK380" s="185">
        <f>ROUND(I380*H380,2)</f>
        <v>0</v>
      </c>
      <c r="BL380" s="19" t="s">
        <v>141</v>
      </c>
      <c r="BM380" s="184" t="s">
        <v>811</v>
      </c>
    </row>
    <row r="381" s="1" customFormat="1">
      <c r="B381" s="38"/>
      <c r="D381" s="186" t="s">
        <v>143</v>
      </c>
      <c r="F381" s="187" t="s">
        <v>812</v>
      </c>
      <c r="I381" s="115"/>
      <c r="L381" s="38"/>
      <c r="M381" s="188"/>
      <c r="N381" s="71"/>
      <c r="O381" s="71"/>
      <c r="P381" s="71"/>
      <c r="Q381" s="71"/>
      <c r="R381" s="71"/>
      <c r="S381" s="71"/>
      <c r="T381" s="72"/>
      <c r="AT381" s="19" t="s">
        <v>143</v>
      </c>
      <c r="AU381" s="19" t="s">
        <v>87</v>
      </c>
    </row>
    <row r="382" s="13" customFormat="1">
      <c r="B382" s="196"/>
      <c r="D382" s="186" t="s">
        <v>145</v>
      </c>
      <c r="E382" s="197" t="s">
        <v>3</v>
      </c>
      <c r="F382" s="198" t="s">
        <v>813</v>
      </c>
      <c r="H382" s="199">
        <v>1.5409999999999999</v>
      </c>
      <c r="I382" s="200"/>
      <c r="L382" s="196"/>
      <c r="M382" s="201"/>
      <c r="N382" s="202"/>
      <c r="O382" s="202"/>
      <c r="P382" s="202"/>
      <c r="Q382" s="202"/>
      <c r="R382" s="202"/>
      <c r="S382" s="202"/>
      <c r="T382" s="203"/>
      <c r="AT382" s="197" t="s">
        <v>145</v>
      </c>
      <c r="AU382" s="197" t="s">
        <v>87</v>
      </c>
      <c r="AV382" s="13" t="s">
        <v>87</v>
      </c>
      <c r="AW382" s="13" t="s">
        <v>37</v>
      </c>
      <c r="AX382" s="13" t="s">
        <v>85</v>
      </c>
      <c r="AY382" s="197" t="s">
        <v>134</v>
      </c>
    </row>
    <row r="383" s="1" customFormat="1" ht="48" customHeight="1">
      <c r="B383" s="172"/>
      <c r="C383" s="173" t="s">
        <v>814</v>
      </c>
      <c r="D383" s="173" t="s">
        <v>136</v>
      </c>
      <c r="E383" s="174" t="s">
        <v>815</v>
      </c>
      <c r="F383" s="175" t="s">
        <v>816</v>
      </c>
      <c r="G383" s="176" t="s">
        <v>295</v>
      </c>
      <c r="H383" s="177">
        <v>2.1419999999999999</v>
      </c>
      <c r="I383" s="178"/>
      <c r="J383" s="179">
        <f>ROUND(I383*H383,2)</f>
        <v>0</v>
      </c>
      <c r="K383" s="175" t="s">
        <v>140</v>
      </c>
      <c r="L383" s="38"/>
      <c r="M383" s="180" t="s">
        <v>3</v>
      </c>
      <c r="N383" s="181" t="s">
        <v>48</v>
      </c>
      <c r="O383" s="71"/>
      <c r="P383" s="182">
        <f>O383*H383</f>
        <v>0</v>
      </c>
      <c r="Q383" s="182">
        <v>1.0763700000000001</v>
      </c>
      <c r="R383" s="182">
        <f>Q383*H383</f>
        <v>2.3055845399999999</v>
      </c>
      <c r="S383" s="182">
        <v>0</v>
      </c>
      <c r="T383" s="183">
        <f>S383*H383</f>
        <v>0</v>
      </c>
      <c r="AR383" s="184" t="s">
        <v>141</v>
      </c>
      <c r="AT383" s="184" t="s">
        <v>136</v>
      </c>
      <c r="AU383" s="184" t="s">
        <v>87</v>
      </c>
      <c r="AY383" s="19" t="s">
        <v>134</v>
      </c>
      <c r="BE383" s="185">
        <f>IF(N383="základní",J383,0)</f>
        <v>0</v>
      </c>
      <c r="BF383" s="185">
        <f>IF(N383="snížená",J383,0)</f>
        <v>0</v>
      </c>
      <c r="BG383" s="185">
        <f>IF(N383="zákl. přenesená",J383,0)</f>
        <v>0</v>
      </c>
      <c r="BH383" s="185">
        <f>IF(N383="sníž. přenesená",J383,0)</f>
        <v>0</v>
      </c>
      <c r="BI383" s="185">
        <f>IF(N383="nulová",J383,0)</f>
        <v>0</v>
      </c>
      <c r="BJ383" s="19" t="s">
        <v>85</v>
      </c>
      <c r="BK383" s="185">
        <f>ROUND(I383*H383,2)</f>
        <v>0</v>
      </c>
      <c r="BL383" s="19" t="s">
        <v>141</v>
      </c>
      <c r="BM383" s="184" t="s">
        <v>817</v>
      </c>
    </row>
    <row r="384" s="1" customFormat="1">
      <c r="B384" s="38"/>
      <c r="D384" s="186" t="s">
        <v>143</v>
      </c>
      <c r="F384" s="187" t="s">
        <v>812</v>
      </c>
      <c r="I384" s="115"/>
      <c r="L384" s="38"/>
      <c r="M384" s="188"/>
      <c r="N384" s="71"/>
      <c r="O384" s="71"/>
      <c r="P384" s="71"/>
      <c r="Q384" s="71"/>
      <c r="R384" s="71"/>
      <c r="S384" s="71"/>
      <c r="T384" s="72"/>
      <c r="AT384" s="19" t="s">
        <v>143</v>
      </c>
      <c r="AU384" s="19" t="s">
        <v>87</v>
      </c>
    </row>
    <row r="385" s="13" customFormat="1">
      <c r="B385" s="196"/>
      <c r="D385" s="186" t="s">
        <v>145</v>
      </c>
      <c r="E385" s="197" t="s">
        <v>3</v>
      </c>
      <c r="F385" s="198" t="s">
        <v>818</v>
      </c>
      <c r="H385" s="199">
        <v>2.1419999999999999</v>
      </c>
      <c r="I385" s="200"/>
      <c r="L385" s="196"/>
      <c r="M385" s="201"/>
      <c r="N385" s="202"/>
      <c r="O385" s="202"/>
      <c r="P385" s="202"/>
      <c r="Q385" s="202"/>
      <c r="R385" s="202"/>
      <c r="S385" s="202"/>
      <c r="T385" s="203"/>
      <c r="AT385" s="197" t="s">
        <v>145</v>
      </c>
      <c r="AU385" s="197" t="s">
        <v>87</v>
      </c>
      <c r="AV385" s="13" t="s">
        <v>87</v>
      </c>
      <c r="AW385" s="13" t="s">
        <v>37</v>
      </c>
      <c r="AX385" s="13" t="s">
        <v>85</v>
      </c>
      <c r="AY385" s="197" t="s">
        <v>134</v>
      </c>
    </row>
    <row r="386" s="1" customFormat="1" ht="24" customHeight="1">
      <c r="B386" s="172"/>
      <c r="C386" s="173" t="s">
        <v>819</v>
      </c>
      <c r="D386" s="173" t="s">
        <v>136</v>
      </c>
      <c r="E386" s="174" t="s">
        <v>820</v>
      </c>
      <c r="F386" s="175" t="s">
        <v>821</v>
      </c>
      <c r="G386" s="176" t="s">
        <v>304</v>
      </c>
      <c r="H386" s="177">
        <v>1.2</v>
      </c>
      <c r="I386" s="178"/>
      <c r="J386" s="179">
        <f>ROUND(I386*H386,2)</f>
        <v>0</v>
      </c>
      <c r="K386" s="175" t="s">
        <v>140</v>
      </c>
      <c r="L386" s="38"/>
      <c r="M386" s="180" t="s">
        <v>3</v>
      </c>
      <c r="N386" s="181" t="s">
        <v>48</v>
      </c>
      <c r="O386" s="71"/>
      <c r="P386" s="182">
        <f>O386*H386</f>
        <v>0</v>
      </c>
      <c r="Q386" s="182">
        <v>0.0046299999999999996</v>
      </c>
      <c r="R386" s="182">
        <f>Q386*H386</f>
        <v>0.0055559999999999993</v>
      </c>
      <c r="S386" s="182">
        <v>0</v>
      </c>
      <c r="T386" s="183">
        <f>S386*H386</f>
        <v>0</v>
      </c>
      <c r="AR386" s="184" t="s">
        <v>141</v>
      </c>
      <c r="AT386" s="184" t="s">
        <v>136</v>
      </c>
      <c r="AU386" s="184" t="s">
        <v>87</v>
      </c>
      <c r="AY386" s="19" t="s">
        <v>134</v>
      </c>
      <c r="BE386" s="185">
        <f>IF(N386="základní",J386,0)</f>
        <v>0</v>
      </c>
      <c r="BF386" s="185">
        <f>IF(N386="snížená",J386,0)</f>
        <v>0</v>
      </c>
      <c r="BG386" s="185">
        <f>IF(N386="zákl. přenesená",J386,0)</f>
        <v>0</v>
      </c>
      <c r="BH386" s="185">
        <f>IF(N386="sníž. přenesená",J386,0)</f>
        <v>0</v>
      </c>
      <c r="BI386" s="185">
        <f>IF(N386="nulová",J386,0)</f>
        <v>0</v>
      </c>
      <c r="BJ386" s="19" t="s">
        <v>85</v>
      </c>
      <c r="BK386" s="185">
        <f>ROUND(I386*H386,2)</f>
        <v>0</v>
      </c>
      <c r="BL386" s="19" t="s">
        <v>141</v>
      </c>
      <c r="BM386" s="184" t="s">
        <v>822</v>
      </c>
    </row>
    <row r="387" s="1" customFormat="1">
      <c r="B387" s="38"/>
      <c r="D387" s="186" t="s">
        <v>143</v>
      </c>
      <c r="F387" s="187" t="s">
        <v>823</v>
      </c>
      <c r="I387" s="115"/>
      <c r="L387" s="38"/>
      <c r="M387" s="188"/>
      <c r="N387" s="71"/>
      <c r="O387" s="71"/>
      <c r="P387" s="71"/>
      <c r="Q387" s="71"/>
      <c r="R387" s="71"/>
      <c r="S387" s="71"/>
      <c r="T387" s="72"/>
      <c r="AT387" s="19" t="s">
        <v>143</v>
      </c>
      <c r="AU387" s="19" t="s">
        <v>87</v>
      </c>
    </row>
    <row r="388" s="12" customFormat="1">
      <c r="B388" s="189"/>
      <c r="D388" s="186" t="s">
        <v>145</v>
      </c>
      <c r="E388" s="190" t="s">
        <v>3</v>
      </c>
      <c r="F388" s="191" t="s">
        <v>603</v>
      </c>
      <c r="H388" s="190" t="s">
        <v>3</v>
      </c>
      <c r="I388" s="192"/>
      <c r="L388" s="189"/>
      <c r="M388" s="193"/>
      <c r="N388" s="194"/>
      <c r="O388" s="194"/>
      <c r="P388" s="194"/>
      <c r="Q388" s="194"/>
      <c r="R388" s="194"/>
      <c r="S388" s="194"/>
      <c r="T388" s="195"/>
      <c r="AT388" s="190" t="s">
        <v>145</v>
      </c>
      <c r="AU388" s="190" t="s">
        <v>87</v>
      </c>
      <c r="AV388" s="12" t="s">
        <v>85</v>
      </c>
      <c r="AW388" s="12" t="s">
        <v>37</v>
      </c>
      <c r="AX388" s="12" t="s">
        <v>77</v>
      </c>
      <c r="AY388" s="190" t="s">
        <v>134</v>
      </c>
    </row>
    <row r="389" s="13" customFormat="1">
      <c r="B389" s="196"/>
      <c r="D389" s="186" t="s">
        <v>145</v>
      </c>
      <c r="E389" s="197" t="s">
        <v>3</v>
      </c>
      <c r="F389" s="198" t="s">
        <v>824</v>
      </c>
      <c r="H389" s="199">
        <v>0.59999999999999998</v>
      </c>
      <c r="I389" s="200"/>
      <c r="L389" s="196"/>
      <c r="M389" s="201"/>
      <c r="N389" s="202"/>
      <c r="O389" s="202"/>
      <c r="P389" s="202"/>
      <c r="Q389" s="202"/>
      <c r="R389" s="202"/>
      <c r="S389" s="202"/>
      <c r="T389" s="203"/>
      <c r="AT389" s="197" t="s">
        <v>145</v>
      </c>
      <c r="AU389" s="197" t="s">
        <v>87</v>
      </c>
      <c r="AV389" s="13" t="s">
        <v>87</v>
      </c>
      <c r="AW389" s="13" t="s">
        <v>37</v>
      </c>
      <c r="AX389" s="13" t="s">
        <v>77</v>
      </c>
      <c r="AY389" s="197" t="s">
        <v>134</v>
      </c>
    </row>
    <row r="390" s="13" customFormat="1">
      <c r="B390" s="196"/>
      <c r="D390" s="186" t="s">
        <v>145</v>
      </c>
      <c r="E390" s="197" t="s">
        <v>3</v>
      </c>
      <c r="F390" s="198" t="s">
        <v>825</v>
      </c>
      <c r="H390" s="199">
        <v>0.59999999999999998</v>
      </c>
      <c r="I390" s="200"/>
      <c r="L390" s="196"/>
      <c r="M390" s="201"/>
      <c r="N390" s="202"/>
      <c r="O390" s="202"/>
      <c r="P390" s="202"/>
      <c r="Q390" s="202"/>
      <c r="R390" s="202"/>
      <c r="S390" s="202"/>
      <c r="T390" s="203"/>
      <c r="AT390" s="197" t="s">
        <v>145</v>
      </c>
      <c r="AU390" s="197" t="s">
        <v>87</v>
      </c>
      <c r="AV390" s="13" t="s">
        <v>87</v>
      </c>
      <c r="AW390" s="13" t="s">
        <v>37</v>
      </c>
      <c r="AX390" s="13" t="s">
        <v>77</v>
      </c>
      <c r="AY390" s="197" t="s">
        <v>134</v>
      </c>
    </row>
    <row r="391" s="14" customFormat="1">
      <c r="B391" s="204"/>
      <c r="D391" s="186" t="s">
        <v>145</v>
      </c>
      <c r="E391" s="205" t="s">
        <v>3</v>
      </c>
      <c r="F391" s="206" t="s">
        <v>192</v>
      </c>
      <c r="H391" s="207">
        <v>1.2</v>
      </c>
      <c r="I391" s="208"/>
      <c r="L391" s="204"/>
      <c r="M391" s="209"/>
      <c r="N391" s="210"/>
      <c r="O391" s="210"/>
      <c r="P391" s="210"/>
      <c r="Q391" s="210"/>
      <c r="R391" s="210"/>
      <c r="S391" s="210"/>
      <c r="T391" s="211"/>
      <c r="AT391" s="205" t="s">
        <v>145</v>
      </c>
      <c r="AU391" s="205" t="s">
        <v>87</v>
      </c>
      <c r="AV391" s="14" t="s">
        <v>141</v>
      </c>
      <c r="AW391" s="14" t="s">
        <v>37</v>
      </c>
      <c r="AX391" s="14" t="s">
        <v>85</v>
      </c>
      <c r="AY391" s="205" t="s">
        <v>134</v>
      </c>
    </row>
    <row r="392" s="11" customFormat="1" ht="22.8" customHeight="1">
      <c r="B392" s="159"/>
      <c r="D392" s="160" t="s">
        <v>76</v>
      </c>
      <c r="E392" s="170" t="s">
        <v>141</v>
      </c>
      <c r="F392" s="170" t="s">
        <v>826</v>
      </c>
      <c r="I392" s="162"/>
      <c r="J392" s="171">
        <f>BK392</f>
        <v>0</v>
      </c>
      <c r="L392" s="159"/>
      <c r="M392" s="164"/>
      <c r="N392" s="165"/>
      <c r="O392" s="165"/>
      <c r="P392" s="166">
        <f>SUM(P393:P445)</f>
        <v>0</v>
      </c>
      <c r="Q392" s="165"/>
      <c r="R392" s="166">
        <f>SUM(R393:R445)</f>
        <v>225.49345441000003</v>
      </c>
      <c r="S392" s="165"/>
      <c r="T392" s="167">
        <f>SUM(T393:T445)</f>
        <v>0</v>
      </c>
      <c r="AR392" s="160" t="s">
        <v>85</v>
      </c>
      <c r="AT392" s="168" t="s">
        <v>76</v>
      </c>
      <c r="AU392" s="168" t="s">
        <v>85</v>
      </c>
      <c r="AY392" s="160" t="s">
        <v>134</v>
      </c>
      <c r="BK392" s="169">
        <f>SUM(BK393:BK445)</f>
        <v>0</v>
      </c>
    </row>
    <row r="393" s="1" customFormat="1" ht="36" customHeight="1">
      <c r="B393" s="172"/>
      <c r="C393" s="173" t="s">
        <v>827</v>
      </c>
      <c r="D393" s="173" t="s">
        <v>136</v>
      </c>
      <c r="E393" s="174" t="s">
        <v>828</v>
      </c>
      <c r="F393" s="175" t="s">
        <v>829</v>
      </c>
      <c r="G393" s="176" t="s">
        <v>265</v>
      </c>
      <c r="H393" s="177">
        <v>14.794000000000001</v>
      </c>
      <c r="I393" s="178"/>
      <c r="J393" s="179">
        <f>ROUND(I393*H393,2)</f>
        <v>0</v>
      </c>
      <c r="K393" s="175" t="s">
        <v>140</v>
      </c>
      <c r="L393" s="38"/>
      <c r="M393" s="180" t="s">
        <v>3</v>
      </c>
      <c r="N393" s="181" t="s">
        <v>48</v>
      </c>
      <c r="O393" s="71"/>
      <c r="P393" s="182">
        <f>O393*H393</f>
        <v>0</v>
      </c>
      <c r="Q393" s="182">
        <v>0</v>
      </c>
      <c r="R393" s="182">
        <f>Q393*H393</f>
        <v>0</v>
      </c>
      <c r="S393" s="182">
        <v>0</v>
      </c>
      <c r="T393" s="183">
        <f>S393*H393</f>
        <v>0</v>
      </c>
      <c r="AR393" s="184" t="s">
        <v>141</v>
      </c>
      <c r="AT393" s="184" t="s">
        <v>136</v>
      </c>
      <c r="AU393" s="184" t="s">
        <v>87</v>
      </c>
      <c r="AY393" s="19" t="s">
        <v>134</v>
      </c>
      <c r="BE393" s="185">
        <f>IF(N393="základní",J393,0)</f>
        <v>0</v>
      </c>
      <c r="BF393" s="185">
        <f>IF(N393="snížená",J393,0)</f>
        <v>0</v>
      </c>
      <c r="BG393" s="185">
        <f>IF(N393="zákl. přenesená",J393,0)</f>
        <v>0</v>
      </c>
      <c r="BH393" s="185">
        <f>IF(N393="sníž. přenesená",J393,0)</f>
        <v>0</v>
      </c>
      <c r="BI393" s="185">
        <f>IF(N393="nulová",J393,0)</f>
        <v>0</v>
      </c>
      <c r="BJ393" s="19" t="s">
        <v>85</v>
      </c>
      <c r="BK393" s="185">
        <f>ROUND(I393*H393,2)</f>
        <v>0</v>
      </c>
      <c r="BL393" s="19" t="s">
        <v>141</v>
      </c>
      <c r="BM393" s="184" t="s">
        <v>830</v>
      </c>
    </row>
    <row r="394" s="1" customFormat="1">
      <c r="B394" s="38"/>
      <c r="D394" s="186" t="s">
        <v>143</v>
      </c>
      <c r="F394" s="187" t="s">
        <v>831</v>
      </c>
      <c r="I394" s="115"/>
      <c r="L394" s="38"/>
      <c r="M394" s="188"/>
      <c r="N394" s="71"/>
      <c r="O394" s="71"/>
      <c r="P394" s="71"/>
      <c r="Q394" s="71"/>
      <c r="R394" s="71"/>
      <c r="S394" s="71"/>
      <c r="T394" s="72"/>
      <c r="AT394" s="19" t="s">
        <v>143</v>
      </c>
      <c r="AU394" s="19" t="s">
        <v>87</v>
      </c>
    </row>
    <row r="395" s="12" customFormat="1">
      <c r="B395" s="189"/>
      <c r="D395" s="186" t="s">
        <v>145</v>
      </c>
      <c r="E395" s="190" t="s">
        <v>3</v>
      </c>
      <c r="F395" s="191" t="s">
        <v>603</v>
      </c>
      <c r="H395" s="190" t="s">
        <v>3</v>
      </c>
      <c r="I395" s="192"/>
      <c r="L395" s="189"/>
      <c r="M395" s="193"/>
      <c r="N395" s="194"/>
      <c r="O395" s="194"/>
      <c r="P395" s="194"/>
      <c r="Q395" s="194"/>
      <c r="R395" s="194"/>
      <c r="S395" s="194"/>
      <c r="T395" s="195"/>
      <c r="AT395" s="190" t="s">
        <v>145</v>
      </c>
      <c r="AU395" s="190" t="s">
        <v>87</v>
      </c>
      <c r="AV395" s="12" t="s">
        <v>85</v>
      </c>
      <c r="AW395" s="12" t="s">
        <v>37</v>
      </c>
      <c r="AX395" s="12" t="s">
        <v>77</v>
      </c>
      <c r="AY395" s="190" t="s">
        <v>134</v>
      </c>
    </row>
    <row r="396" s="13" customFormat="1">
      <c r="B396" s="196"/>
      <c r="D396" s="186" t="s">
        <v>145</v>
      </c>
      <c r="E396" s="197" t="s">
        <v>3</v>
      </c>
      <c r="F396" s="198" t="s">
        <v>832</v>
      </c>
      <c r="H396" s="199">
        <v>14.794000000000001</v>
      </c>
      <c r="I396" s="200"/>
      <c r="L396" s="196"/>
      <c r="M396" s="201"/>
      <c r="N396" s="202"/>
      <c r="O396" s="202"/>
      <c r="P396" s="202"/>
      <c r="Q396" s="202"/>
      <c r="R396" s="202"/>
      <c r="S396" s="202"/>
      <c r="T396" s="203"/>
      <c r="AT396" s="197" t="s">
        <v>145</v>
      </c>
      <c r="AU396" s="197" t="s">
        <v>87</v>
      </c>
      <c r="AV396" s="13" t="s">
        <v>87</v>
      </c>
      <c r="AW396" s="13" t="s">
        <v>37</v>
      </c>
      <c r="AX396" s="13" t="s">
        <v>85</v>
      </c>
      <c r="AY396" s="197" t="s">
        <v>134</v>
      </c>
    </row>
    <row r="397" s="1" customFormat="1" ht="24" customHeight="1">
      <c r="B397" s="172"/>
      <c r="C397" s="173" t="s">
        <v>833</v>
      </c>
      <c r="D397" s="173" t="s">
        <v>136</v>
      </c>
      <c r="E397" s="174" t="s">
        <v>834</v>
      </c>
      <c r="F397" s="175" t="s">
        <v>835</v>
      </c>
      <c r="G397" s="176" t="s">
        <v>295</v>
      </c>
      <c r="H397" s="177">
        <v>2.9590000000000001</v>
      </c>
      <c r="I397" s="178"/>
      <c r="J397" s="179">
        <f>ROUND(I397*H397,2)</f>
        <v>0</v>
      </c>
      <c r="K397" s="175" t="s">
        <v>140</v>
      </c>
      <c r="L397" s="38"/>
      <c r="M397" s="180" t="s">
        <v>3</v>
      </c>
      <c r="N397" s="181" t="s">
        <v>48</v>
      </c>
      <c r="O397" s="71"/>
      <c r="P397" s="182">
        <f>O397*H397</f>
        <v>0</v>
      </c>
      <c r="Q397" s="182">
        <v>1.0490900000000001</v>
      </c>
      <c r="R397" s="182">
        <f>Q397*H397</f>
        <v>3.1042573100000004</v>
      </c>
      <c r="S397" s="182">
        <v>0</v>
      </c>
      <c r="T397" s="183">
        <f>S397*H397</f>
        <v>0</v>
      </c>
      <c r="AR397" s="184" t="s">
        <v>141</v>
      </c>
      <c r="AT397" s="184" t="s">
        <v>136</v>
      </c>
      <c r="AU397" s="184" t="s">
        <v>87</v>
      </c>
      <c r="AY397" s="19" t="s">
        <v>134</v>
      </c>
      <c r="BE397" s="185">
        <f>IF(N397="základní",J397,0)</f>
        <v>0</v>
      </c>
      <c r="BF397" s="185">
        <f>IF(N397="snížená",J397,0)</f>
        <v>0</v>
      </c>
      <c r="BG397" s="185">
        <f>IF(N397="zákl. přenesená",J397,0)</f>
        <v>0</v>
      </c>
      <c r="BH397" s="185">
        <f>IF(N397="sníž. přenesená",J397,0)</f>
        <v>0</v>
      </c>
      <c r="BI397" s="185">
        <f>IF(N397="nulová",J397,0)</f>
        <v>0</v>
      </c>
      <c r="BJ397" s="19" t="s">
        <v>85</v>
      </c>
      <c r="BK397" s="185">
        <f>ROUND(I397*H397,2)</f>
        <v>0</v>
      </c>
      <c r="BL397" s="19" t="s">
        <v>141</v>
      </c>
      <c r="BM397" s="184" t="s">
        <v>836</v>
      </c>
    </row>
    <row r="398" s="1" customFormat="1">
      <c r="B398" s="38"/>
      <c r="D398" s="186" t="s">
        <v>143</v>
      </c>
      <c r="F398" s="187" t="s">
        <v>837</v>
      </c>
      <c r="I398" s="115"/>
      <c r="L398" s="38"/>
      <c r="M398" s="188"/>
      <c r="N398" s="71"/>
      <c r="O398" s="71"/>
      <c r="P398" s="71"/>
      <c r="Q398" s="71"/>
      <c r="R398" s="71"/>
      <c r="S398" s="71"/>
      <c r="T398" s="72"/>
      <c r="AT398" s="19" t="s">
        <v>143</v>
      </c>
      <c r="AU398" s="19" t="s">
        <v>87</v>
      </c>
    </row>
    <row r="399" s="13" customFormat="1">
      <c r="B399" s="196"/>
      <c r="D399" s="186" t="s">
        <v>145</v>
      </c>
      <c r="E399" s="197" t="s">
        <v>3</v>
      </c>
      <c r="F399" s="198" t="s">
        <v>838</v>
      </c>
      <c r="H399" s="199">
        <v>2.9590000000000001</v>
      </c>
      <c r="I399" s="200"/>
      <c r="L399" s="196"/>
      <c r="M399" s="201"/>
      <c r="N399" s="202"/>
      <c r="O399" s="202"/>
      <c r="P399" s="202"/>
      <c r="Q399" s="202"/>
      <c r="R399" s="202"/>
      <c r="S399" s="202"/>
      <c r="T399" s="203"/>
      <c r="AT399" s="197" t="s">
        <v>145</v>
      </c>
      <c r="AU399" s="197" t="s">
        <v>87</v>
      </c>
      <c r="AV399" s="13" t="s">
        <v>87</v>
      </c>
      <c r="AW399" s="13" t="s">
        <v>37</v>
      </c>
      <c r="AX399" s="13" t="s">
        <v>85</v>
      </c>
      <c r="AY399" s="197" t="s">
        <v>134</v>
      </c>
    </row>
    <row r="400" s="1" customFormat="1" ht="16.5" customHeight="1">
      <c r="B400" s="172"/>
      <c r="C400" s="173" t="s">
        <v>839</v>
      </c>
      <c r="D400" s="173" t="s">
        <v>136</v>
      </c>
      <c r="E400" s="174" t="s">
        <v>840</v>
      </c>
      <c r="F400" s="175" t="s">
        <v>841</v>
      </c>
      <c r="G400" s="176" t="s">
        <v>139</v>
      </c>
      <c r="H400" s="177">
        <v>49.280000000000001</v>
      </c>
      <c r="I400" s="178"/>
      <c r="J400" s="179">
        <f>ROUND(I400*H400,2)</f>
        <v>0</v>
      </c>
      <c r="K400" s="175" t="s">
        <v>140</v>
      </c>
      <c r="L400" s="38"/>
      <c r="M400" s="180" t="s">
        <v>3</v>
      </c>
      <c r="N400" s="181" t="s">
        <v>48</v>
      </c>
      <c r="O400" s="71"/>
      <c r="P400" s="182">
        <f>O400*H400</f>
        <v>0</v>
      </c>
      <c r="Q400" s="182">
        <v>0.01087</v>
      </c>
      <c r="R400" s="182">
        <f>Q400*H400</f>
        <v>0.53567359999999997</v>
      </c>
      <c r="S400" s="182">
        <v>0</v>
      </c>
      <c r="T400" s="183">
        <f>S400*H400</f>
        <v>0</v>
      </c>
      <c r="AR400" s="184" t="s">
        <v>141</v>
      </c>
      <c r="AT400" s="184" t="s">
        <v>136</v>
      </c>
      <c r="AU400" s="184" t="s">
        <v>87</v>
      </c>
      <c r="AY400" s="19" t="s">
        <v>134</v>
      </c>
      <c r="BE400" s="185">
        <f>IF(N400="základní",J400,0)</f>
        <v>0</v>
      </c>
      <c r="BF400" s="185">
        <f>IF(N400="snížená",J400,0)</f>
        <v>0</v>
      </c>
      <c r="BG400" s="185">
        <f>IF(N400="zákl. přenesená",J400,0)</f>
        <v>0</v>
      </c>
      <c r="BH400" s="185">
        <f>IF(N400="sníž. přenesená",J400,0)</f>
        <v>0</v>
      </c>
      <c r="BI400" s="185">
        <f>IF(N400="nulová",J400,0)</f>
        <v>0</v>
      </c>
      <c r="BJ400" s="19" t="s">
        <v>85</v>
      </c>
      <c r="BK400" s="185">
        <f>ROUND(I400*H400,2)</f>
        <v>0</v>
      </c>
      <c r="BL400" s="19" t="s">
        <v>141</v>
      </c>
      <c r="BM400" s="184" t="s">
        <v>842</v>
      </c>
    </row>
    <row r="401" s="1" customFormat="1">
      <c r="B401" s="38"/>
      <c r="D401" s="186" t="s">
        <v>143</v>
      </c>
      <c r="F401" s="187" t="s">
        <v>843</v>
      </c>
      <c r="I401" s="115"/>
      <c r="L401" s="38"/>
      <c r="M401" s="188"/>
      <c r="N401" s="71"/>
      <c r="O401" s="71"/>
      <c r="P401" s="71"/>
      <c r="Q401" s="71"/>
      <c r="R401" s="71"/>
      <c r="S401" s="71"/>
      <c r="T401" s="72"/>
      <c r="AT401" s="19" t="s">
        <v>143</v>
      </c>
      <c r="AU401" s="19" t="s">
        <v>87</v>
      </c>
    </row>
    <row r="402" s="12" customFormat="1">
      <c r="B402" s="189"/>
      <c r="D402" s="186" t="s">
        <v>145</v>
      </c>
      <c r="E402" s="190" t="s">
        <v>3</v>
      </c>
      <c r="F402" s="191" t="s">
        <v>603</v>
      </c>
      <c r="H402" s="190" t="s">
        <v>3</v>
      </c>
      <c r="I402" s="192"/>
      <c r="L402" s="189"/>
      <c r="M402" s="193"/>
      <c r="N402" s="194"/>
      <c r="O402" s="194"/>
      <c r="P402" s="194"/>
      <c r="Q402" s="194"/>
      <c r="R402" s="194"/>
      <c r="S402" s="194"/>
      <c r="T402" s="195"/>
      <c r="AT402" s="190" t="s">
        <v>145</v>
      </c>
      <c r="AU402" s="190" t="s">
        <v>87</v>
      </c>
      <c r="AV402" s="12" t="s">
        <v>85</v>
      </c>
      <c r="AW402" s="12" t="s">
        <v>37</v>
      </c>
      <c r="AX402" s="12" t="s">
        <v>77</v>
      </c>
      <c r="AY402" s="190" t="s">
        <v>134</v>
      </c>
    </row>
    <row r="403" s="13" customFormat="1">
      <c r="B403" s="196"/>
      <c r="D403" s="186" t="s">
        <v>145</v>
      </c>
      <c r="E403" s="197" t="s">
        <v>3</v>
      </c>
      <c r="F403" s="198" t="s">
        <v>844</v>
      </c>
      <c r="H403" s="199">
        <v>49.280000000000001</v>
      </c>
      <c r="I403" s="200"/>
      <c r="L403" s="196"/>
      <c r="M403" s="201"/>
      <c r="N403" s="202"/>
      <c r="O403" s="202"/>
      <c r="P403" s="202"/>
      <c r="Q403" s="202"/>
      <c r="R403" s="202"/>
      <c r="S403" s="202"/>
      <c r="T403" s="203"/>
      <c r="AT403" s="197" t="s">
        <v>145</v>
      </c>
      <c r="AU403" s="197" t="s">
        <v>87</v>
      </c>
      <c r="AV403" s="13" t="s">
        <v>87</v>
      </c>
      <c r="AW403" s="13" t="s">
        <v>37</v>
      </c>
      <c r="AX403" s="13" t="s">
        <v>85</v>
      </c>
      <c r="AY403" s="197" t="s">
        <v>134</v>
      </c>
    </row>
    <row r="404" s="1" customFormat="1" ht="24" customHeight="1">
      <c r="B404" s="172"/>
      <c r="C404" s="173" t="s">
        <v>845</v>
      </c>
      <c r="D404" s="173" t="s">
        <v>136</v>
      </c>
      <c r="E404" s="174" t="s">
        <v>846</v>
      </c>
      <c r="F404" s="175" t="s">
        <v>847</v>
      </c>
      <c r="G404" s="176" t="s">
        <v>139</v>
      </c>
      <c r="H404" s="177">
        <v>49.280000000000001</v>
      </c>
      <c r="I404" s="178"/>
      <c r="J404" s="179">
        <f>ROUND(I404*H404,2)</f>
        <v>0</v>
      </c>
      <c r="K404" s="175" t="s">
        <v>140</v>
      </c>
      <c r="L404" s="38"/>
      <c r="M404" s="180" t="s">
        <v>3</v>
      </c>
      <c r="N404" s="181" t="s">
        <v>48</v>
      </c>
      <c r="O404" s="71"/>
      <c r="P404" s="182">
        <f>O404*H404</f>
        <v>0</v>
      </c>
      <c r="Q404" s="182">
        <v>0</v>
      </c>
      <c r="R404" s="182">
        <f>Q404*H404</f>
        <v>0</v>
      </c>
      <c r="S404" s="182">
        <v>0</v>
      </c>
      <c r="T404" s="183">
        <f>S404*H404</f>
        <v>0</v>
      </c>
      <c r="AR404" s="184" t="s">
        <v>141</v>
      </c>
      <c r="AT404" s="184" t="s">
        <v>136</v>
      </c>
      <c r="AU404" s="184" t="s">
        <v>87</v>
      </c>
      <c r="AY404" s="19" t="s">
        <v>134</v>
      </c>
      <c r="BE404" s="185">
        <f>IF(N404="základní",J404,0)</f>
        <v>0</v>
      </c>
      <c r="BF404" s="185">
        <f>IF(N404="snížená",J404,0)</f>
        <v>0</v>
      </c>
      <c r="BG404" s="185">
        <f>IF(N404="zákl. přenesená",J404,0)</f>
        <v>0</v>
      </c>
      <c r="BH404" s="185">
        <f>IF(N404="sníž. přenesená",J404,0)</f>
        <v>0</v>
      </c>
      <c r="BI404" s="185">
        <f>IF(N404="nulová",J404,0)</f>
        <v>0</v>
      </c>
      <c r="BJ404" s="19" t="s">
        <v>85</v>
      </c>
      <c r="BK404" s="185">
        <f>ROUND(I404*H404,2)</f>
        <v>0</v>
      </c>
      <c r="BL404" s="19" t="s">
        <v>141</v>
      </c>
      <c r="BM404" s="184" t="s">
        <v>848</v>
      </c>
    </row>
    <row r="405" s="1" customFormat="1">
      <c r="B405" s="38"/>
      <c r="D405" s="186" t="s">
        <v>143</v>
      </c>
      <c r="F405" s="187" t="s">
        <v>843</v>
      </c>
      <c r="I405" s="115"/>
      <c r="L405" s="38"/>
      <c r="M405" s="188"/>
      <c r="N405" s="71"/>
      <c r="O405" s="71"/>
      <c r="P405" s="71"/>
      <c r="Q405" s="71"/>
      <c r="R405" s="71"/>
      <c r="S405" s="71"/>
      <c r="T405" s="72"/>
      <c r="AT405" s="19" t="s">
        <v>143</v>
      </c>
      <c r="AU405" s="19" t="s">
        <v>87</v>
      </c>
    </row>
    <row r="406" s="1" customFormat="1" ht="48" customHeight="1">
      <c r="B406" s="172"/>
      <c r="C406" s="173" t="s">
        <v>849</v>
      </c>
      <c r="D406" s="173" t="s">
        <v>136</v>
      </c>
      <c r="E406" s="174" t="s">
        <v>850</v>
      </c>
      <c r="F406" s="175" t="s">
        <v>851</v>
      </c>
      <c r="G406" s="176" t="s">
        <v>304</v>
      </c>
      <c r="H406" s="177">
        <v>6.75</v>
      </c>
      <c r="I406" s="178"/>
      <c r="J406" s="179">
        <f>ROUND(I406*H406,2)</f>
        <v>0</v>
      </c>
      <c r="K406" s="175" t="s">
        <v>140</v>
      </c>
      <c r="L406" s="38"/>
      <c r="M406" s="180" t="s">
        <v>3</v>
      </c>
      <c r="N406" s="181" t="s">
        <v>48</v>
      </c>
      <c r="O406" s="71"/>
      <c r="P406" s="182">
        <f>O406*H406</f>
        <v>0</v>
      </c>
      <c r="Q406" s="182">
        <v>0.03465</v>
      </c>
      <c r="R406" s="182">
        <f>Q406*H406</f>
        <v>0.2338875</v>
      </c>
      <c r="S406" s="182">
        <v>0</v>
      </c>
      <c r="T406" s="183">
        <f>S406*H406</f>
        <v>0</v>
      </c>
      <c r="AR406" s="184" t="s">
        <v>141</v>
      </c>
      <c r="AT406" s="184" t="s">
        <v>136</v>
      </c>
      <c r="AU406" s="184" t="s">
        <v>87</v>
      </c>
      <c r="AY406" s="19" t="s">
        <v>134</v>
      </c>
      <c r="BE406" s="185">
        <f>IF(N406="základní",J406,0)</f>
        <v>0</v>
      </c>
      <c r="BF406" s="185">
        <f>IF(N406="snížená",J406,0)</f>
        <v>0</v>
      </c>
      <c r="BG406" s="185">
        <f>IF(N406="zákl. přenesená",J406,0)</f>
        <v>0</v>
      </c>
      <c r="BH406" s="185">
        <f>IF(N406="sníž. přenesená",J406,0)</f>
        <v>0</v>
      </c>
      <c r="BI406" s="185">
        <f>IF(N406="nulová",J406,0)</f>
        <v>0</v>
      </c>
      <c r="BJ406" s="19" t="s">
        <v>85</v>
      </c>
      <c r="BK406" s="185">
        <f>ROUND(I406*H406,2)</f>
        <v>0</v>
      </c>
      <c r="BL406" s="19" t="s">
        <v>141</v>
      </c>
      <c r="BM406" s="184" t="s">
        <v>852</v>
      </c>
    </row>
    <row r="407" s="1" customFormat="1">
      <c r="B407" s="38"/>
      <c r="D407" s="186" t="s">
        <v>143</v>
      </c>
      <c r="F407" s="187" t="s">
        <v>853</v>
      </c>
      <c r="I407" s="115"/>
      <c r="L407" s="38"/>
      <c r="M407" s="188"/>
      <c r="N407" s="71"/>
      <c r="O407" s="71"/>
      <c r="P407" s="71"/>
      <c r="Q407" s="71"/>
      <c r="R407" s="71"/>
      <c r="S407" s="71"/>
      <c r="T407" s="72"/>
      <c r="AT407" s="19" t="s">
        <v>143</v>
      </c>
      <c r="AU407" s="19" t="s">
        <v>87</v>
      </c>
    </row>
    <row r="408" s="12" customFormat="1">
      <c r="B408" s="189"/>
      <c r="D408" s="186" t="s">
        <v>145</v>
      </c>
      <c r="E408" s="190" t="s">
        <v>3</v>
      </c>
      <c r="F408" s="191" t="s">
        <v>457</v>
      </c>
      <c r="H408" s="190" t="s">
        <v>3</v>
      </c>
      <c r="I408" s="192"/>
      <c r="L408" s="189"/>
      <c r="M408" s="193"/>
      <c r="N408" s="194"/>
      <c r="O408" s="194"/>
      <c r="P408" s="194"/>
      <c r="Q408" s="194"/>
      <c r="R408" s="194"/>
      <c r="S408" s="194"/>
      <c r="T408" s="195"/>
      <c r="AT408" s="190" t="s">
        <v>145</v>
      </c>
      <c r="AU408" s="190" t="s">
        <v>87</v>
      </c>
      <c r="AV408" s="12" t="s">
        <v>85</v>
      </c>
      <c r="AW408" s="12" t="s">
        <v>37</v>
      </c>
      <c r="AX408" s="12" t="s">
        <v>77</v>
      </c>
      <c r="AY408" s="190" t="s">
        <v>134</v>
      </c>
    </row>
    <row r="409" s="13" customFormat="1">
      <c r="B409" s="196"/>
      <c r="D409" s="186" t="s">
        <v>145</v>
      </c>
      <c r="E409" s="197" t="s">
        <v>3</v>
      </c>
      <c r="F409" s="198" t="s">
        <v>854</v>
      </c>
      <c r="H409" s="199">
        <v>6.75</v>
      </c>
      <c r="I409" s="200"/>
      <c r="L409" s="196"/>
      <c r="M409" s="201"/>
      <c r="N409" s="202"/>
      <c r="O409" s="202"/>
      <c r="P409" s="202"/>
      <c r="Q409" s="202"/>
      <c r="R409" s="202"/>
      <c r="S409" s="202"/>
      <c r="T409" s="203"/>
      <c r="AT409" s="197" t="s">
        <v>145</v>
      </c>
      <c r="AU409" s="197" t="s">
        <v>87</v>
      </c>
      <c r="AV409" s="13" t="s">
        <v>87</v>
      </c>
      <c r="AW409" s="13" t="s">
        <v>37</v>
      </c>
      <c r="AX409" s="13" t="s">
        <v>85</v>
      </c>
      <c r="AY409" s="197" t="s">
        <v>134</v>
      </c>
    </row>
    <row r="410" s="1" customFormat="1" ht="16.5" customHeight="1">
      <c r="B410" s="172"/>
      <c r="C410" s="215" t="s">
        <v>855</v>
      </c>
      <c r="D410" s="215" t="s">
        <v>502</v>
      </c>
      <c r="E410" s="216" t="s">
        <v>856</v>
      </c>
      <c r="F410" s="217" t="s">
        <v>857</v>
      </c>
      <c r="G410" s="218" t="s">
        <v>150</v>
      </c>
      <c r="H410" s="219">
        <v>9</v>
      </c>
      <c r="I410" s="220"/>
      <c r="J410" s="221">
        <f>ROUND(I410*H410,2)</f>
        <v>0</v>
      </c>
      <c r="K410" s="217" t="s">
        <v>140</v>
      </c>
      <c r="L410" s="222"/>
      <c r="M410" s="223" t="s">
        <v>3</v>
      </c>
      <c r="N410" s="224" t="s">
        <v>48</v>
      </c>
      <c r="O410" s="71"/>
      <c r="P410" s="182">
        <f>O410*H410</f>
        <v>0</v>
      </c>
      <c r="Q410" s="182">
        <v>0.056000000000000001</v>
      </c>
      <c r="R410" s="182">
        <f>Q410*H410</f>
        <v>0.504</v>
      </c>
      <c r="S410" s="182">
        <v>0</v>
      </c>
      <c r="T410" s="183">
        <f>S410*H410</f>
        <v>0</v>
      </c>
      <c r="AR410" s="184" t="s">
        <v>176</v>
      </c>
      <c r="AT410" s="184" t="s">
        <v>502</v>
      </c>
      <c r="AU410" s="184" t="s">
        <v>87</v>
      </c>
      <c r="AY410" s="19" t="s">
        <v>134</v>
      </c>
      <c r="BE410" s="185">
        <f>IF(N410="základní",J410,0)</f>
        <v>0</v>
      </c>
      <c r="BF410" s="185">
        <f>IF(N410="snížená",J410,0)</f>
        <v>0</v>
      </c>
      <c r="BG410" s="185">
        <f>IF(N410="zákl. přenesená",J410,0)</f>
        <v>0</v>
      </c>
      <c r="BH410" s="185">
        <f>IF(N410="sníž. přenesená",J410,0)</f>
        <v>0</v>
      </c>
      <c r="BI410" s="185">
        <f>IF(N410="nulová",J410,0)</f>
        <v>0</v>
      </c>
      <c r="BJ410" s="19" t="s">
        <v>85</v>
      </c>
      <c r="BK410" s="185">
        <f>ROUND(I410*H410,2)</f>
        <v>0</v>
      </c>
      <c r="BL410" s="19" t="s">
        <v>141</v>
      </c>
      <c r="BM410" s="184" t="s">
        <v>858</v>
      </c>
    </row>
    <row r="411" s="12" customFormat="1">
      <c r="B411" s="189"/>
      <c r="D411" s="186" t="s">
        <v>145</v>
      </c>
      <c r="E411" s="190" t="s">
        <v>3</v>
      </c>
      <c r="F411" s="191" t="s">
        <v>457</v>
      </c>
      <c r="H411" s="190" t="s">
        <v>3</v>
      </c>
      <c r="I411" s="192"/>
      <c r="L411" s="189"/>
      <c r="M411" s="193"/>
      <c r="N411" s="194"/>
      <c r="O411" s="194"/>
      <c r="P411" s="194"/>
      <c r="Q411" s="194"/>
      <c r="R411" s="194"/>
      <c r="S411" s="194"/>
      <c r="T411" s="195"/>
      <c r="AT411" s="190" t="s">
        <v>145</v>
      </c>
      <c r="AU411" s="190" t="s">
        <v>87</v>
      </c>
      <c r="AV411" s="12" t="s">
        <v>85</v>
      </c>
      <c r="AW411" s="12" t="s">
        <v>37</v>
      </c>
      <c r="AX411" s="12" t="s">
        <v>77</v>
      </c>
      <c r="AY411" s="190" t="s">
        <v>134</v>
      </c>
    </row>
    <row r="412" s="13" customFormat="1">
      <c r="B412" s="196"/>
      <c r="D412" s="186" t="s">
        <v>145</v>
      </c>
      <c r="E412" s="197" t="s">
        <v>3</v>
      </c>
      <c r="F412" s="198" t="s">
        <v>859</v>
      </c>
      <c r="H412" s="199">
        <v>9</v>
      </c>
      <c r="I412" s="200"/>
      <c r="L412" s="196"/>
      <c r="M412" s="201"/>
      <c r="N412" s="202"/>
      <c r="O412" s="202"/>
      <c r="P412" s="202"/>
      <c r="Q412" s="202"/>
      <c r="R412" s="202"/>
      <c r="S412" s="202"/>
      <c r="T412" s="203"/>
      <c r="AT412" s="197" t="s">
        <v>145</v>
      </c>
      <c r="AU412" s="197" t="s">
        <v>87</v>
      </c>
      <c r="AV412" s="13" t="s">
        <v>87</v>
      </c>
      <c r="AW412" s="13" t="s">
        <v>37</v>
      </c>
      <c r="AX412" s="13" t="s">
        <v>85</v>
      </c>
      <c r="AY412" s="197" t="s">
        <v>134</v>
      </c>
    </row>
    <row r="413" s="1" customFormat="1" ht="36" customHeight="1">
      <c r="B413" s="172"/>
      <c r="C413" s="173" t="s">
        <v>860</v>
      </c>
      <c r="D413" s="173" t="s">
        <v>136</v>
      </c>
      <c r="E413" s="174" t="s">
        <v>861</v>
      </c>
      <c r="F413" s="175" t="s">
        <v>862</v>
      </c>
      <c r="G413" s="176" t="s">
        <v>139</v>
      </c>
      <c r="H413" s="177">
        <v>177</v>
      </c>
      <c r="I413" s="178"/>
      <c r="J413" s="179">
        <f>ROUND(I413*H413,2)</f>
        <v>0</v>
      </c>
      <c r="K413" s="175" t="s">
        <v>140</v>
      </c>
      <c r="L413" s="38"/>
      <c r="M413" s="180" t="s">
        <v>3</v>
      </c>
      <c r="N413" s="181" t="s">
        <v>48</v>
      </c>
      <c r="O413" s="71"/>
      <c r="P413" s="182">
        <f>O413*H413</f>
        <v>0</v>
      </c>
      <c r="Q413" s="182">
        <v>0</v>
      </c>
      <c r="R413" s="182">
        <f>Q413*H413</f>
        <v>0</v>
      </c>
      <c r="S413" s="182">
        <v>0</v>
      </c>
      <c r="T413" s="183">
        <f>S413*H413</f>
        <v>0</v>
      </c>
      <c r="AR413" s="184" t="s">
        <v>141</v>
      </c>
      <c r="AT413" s="184" t="s">
        <v>136</v>
      </c>
      <c r="AU413" s="184" t="s">
        <v>87</v>
      </c>
      <c r="AY413" s="19" t="s">
        <v>134</v>
      </c>
      <c r="BE413" s="185">
        <f>IF(N413="základní",J413,0)</f>
        <v>0</v>
      </c>
      <c r="BF413" s="185">
        <f>IF(N413="snížená",J413,0)</f>
        <v>0</v>
      </c>
      <c r="BG413" s="185">
        <f>IF(N413="zákl. přenesená",J413,0)</f>
        <v>0</v>
      </c>
      <c r="BH413" s="185">
        <f>IF(N413="sníž. přenesená",J413,0)</f>
        <v>0</v>
      </c>
      <c r="BI413" s="185">
        <f>IF(N413="nulová",J413,0)</f>
        <v>0</v>
      </c>
      <c r="BJ413" s="19" t="s">
        <v>85</v>
      </c>
      <c r="BK413" s="185">
        <f>ROUND(I413*H413,2)</f>
        <v>0</v>
      </c>
      <c r="BL413" s="19" t="s">
        <v>141</v>
      </c>
      <c r="BM413" s="184" t="s">
        <v>863</v>
      </c>
    </row>
    <row r="414" s="1" customFormat="1">
      <c r="B414" s="38"/>
      <c r="D414" s="186" t="s">
        <v>143</v>
      </c>
      <c r="F414" s="187" t="s">
        <v>864</v>
      </c>
      <c r="I414" s="115"/>
      <c r="L414" s="38"/>
      <c r="M414" s="188"/>
      <c r="N414" s="71"/>
      <c r="O414" s="71"/>
      <c r="P414" s="71"/>
      <c r="Q414" s="71"/>
      <c r="R414" s="71"/>
      <c r="S414" s="71"/>
      <c r="T414" s="72"/>
      <c r="AT414" s="19" t="s">
        <v>143</v>
      </c>
      <c r="AU414" s="19" t="s">
        <v>87</v>
      </c>
    </row>
    <row r="415" s="12" customFormat="1">
      <c r="B415" s="189"/>
      <c r="D415" s="186" t="s">
        <v>145</v>
      </c>
      <c r="E415" s="190" t="s">
        <v>3</v>
      </c>
      <c r="F415" s="191" t="s">
        <v>560</v>
      </c>
      <c r="H415" s="190" t="s">
        <v>3</v>
      </c>
      <c r="I415" s="192"/>
      <c r="L415" s="189"/>
      <c r="M415" s="193"/>
      <c r="N415" s="194"/>
      <c r="O415" s="194"/>
      <c r="P415" s="194"/>
      <c r="Q415" s="194"/>
      <c r="R415" s="194"/>
      <c r="S415" s="194"/>
      <c r="T415" s="195"/>
      <c r="AT415" s="190" t="s">
        <v>145</v>
      </c>
      <c r="AU415" s="190" t="s">
        <v>87</v>
      </c>
      <c r="AV415" s="12" t="s">
        <v>85</v>
      </c>
      <c r="AW415" s="12" t="s">
        <v>37</v>
      </c>
      <c r="AX415" s="12" t="s">
        <v>77</v>
      </c>
      <c r="AY415" s="190" t="s">
        <v>134</v>
      </c>
    </row>
    <row r="416" s="13" customFormat="1">
      <c r="B416" s="196"/>
      <c r="D416" s="186" t="s">
        <v>145</v>
      </c>
      <c r="E416" s="197" t="s">
        <v>3</v>
      </c>
      <c r="F416" s="198" t="s">
        <v>865</v>
      </c>
      <c r="H416" s="199">
        <v>177</v>
      </c>
      <c r="I416" s="200"/>
      <c r="L416" s="196"/>
      <c r="M416" s="201"/>
      <c r="N416" s="202"/>
      <c r="O416" s="202"/>
      <c r="P416" s="202"/>
      <c r="Q416" s="202"/>
      <c r="R416" s="202"/>
      <c r="S416" s="202"/>
      <c r="T416" s="203"/>
      <c r="AT416" s="197" t="s">
        <v>145</v>
      </c>
      <c r="AU416" s="197" t="s">
        <v>87</v>
      </c>
      <c r="AV416" s="13" t="s">
        <v>87</v>
      </c>
      <c r="AW416" s="13" t="s">
        <v>37</v>
      </c>
      <c r="AX416" s="13" t="s">
        <v>85</v>
      </c>
      <c r="AY416" s="197" t="s">
        <v>134</v>
      </c>
    </row>
    <row r="417" s="1" customFormat="1" ht="24" customHeight="1">
      <c r="B417" s="172"/>
      <c r="C417" s="173" t="s">
        <v>866</v>
      </c>
      <c r="D417" s="173" t="s">
        <v>136</v>
      </c>
      <c r="E417" s="174" t="s">
        <v>867</v>
      </c>
      <c r="F417" s="175" t="s">
        <v>868</v>
      </c>
      <c r="G417" s="176" t="s">
        <v>139</v>
      </c>
      <c r="H417" s="177">
        <v>45.359999999999999</v>
      </c>
      <c r="I417" s="178"/>
      <c r="J417" s="179">
        <f>ROUND(I417*H417,2)</f>
        <v>0</v>
      </c>
      <c r="K417" s="175" t="s">
        <v>140</v>
      </c>
      <c r="L417" s="38"/>
      <c r="M417" s="180" t="s">
        <v>3</v>
      </c>
      <c r="N417" s="181" t="s">
        <v>48</v>
      </c>
      <c r="O417" s="71"/>
      <c r="P417" s="182">
        <f>O417*H417</f>
        <v>0</v>
      </c>
      <c r="Q417" s="182">
        <v>0</v>
      </c>
      <c r="R417" s="182">
        <f>Q417*H417</f>
        <v>0</v>
      </c>
      <c r="S417" s="182">
        <v>0</v>
      </c>
      <c r="T417" s="183">
        <f>S417*H417</f>
        <v>0</v>
      </c>
      <c r="AR417" s="184" t="s">
        <v>141</v>
      </c>
      <c r="AT417" s="184" t="s">
        <v>136</v>
      </c>
      <c r="AU417" s="184" t="s">
        <v>87</v>
      </c>
      <c r="AY417" s="19" t="s">
        <v>134</v>
      </c>
      <c r="BE417" s="185">
        <f>IF(N417="základní",J417,0)</f>
        <v>0</v>
      </c>
      <c r="BF417" s="185">
        <f>IF(N417="snížená",J417,0)</f>
        <v>0</v>
      </c>
      <c r="BG417" s="185">
        <f>IF(N417="zákl. přenesená",J417,0)</f>
        <v>0</v>
      </c>
      <c r="BH417" s="185">
        <f>IF(N417="sníž. přenesená",J417,0)</f>
        <v>0</v>
      </c>
      <c r="BI417" s="185">
        <f>IF(N417="nulová",J417,0)</f>
        <v>0</v>
      </c>
      <c r="BJ417" s="19" t="s">
        <v>85</v>
      </c>
      <c r="BK417" s="185">
        <f>ROUND(I417*H417,2)</f>
        <v>0</v>
      </c>
      <c r="BL417" s="19" t="s">
        <v>141</v>
      </c>
      <c r="BM417" s="184" t="s">
        <v>869</v>
      </c>
    </row>
    <row r="418" s="1" customFormat="1">
      <c r="B418" s="38"/>
      <c r="D418" s="186" t="s">
        <v>143</v>
      </c>
      <c r="F418" s="187" t="s">
        <v>870</v>
      </c>
      <c r="I418" s="115"/>
      <c r="L418" s="38"/>
      <c r="M418" s="188"/>
      <c r="N418" s="71"/>
      <c r="O418" s="71"/>
      <c r="P418" s="71"/>
      <c r="Q418" s="71"/>
      <c r="R418" s="71"/>
      <c r="S418" s="71"/>
      <c r="T418" s="72"/>
      <c r="AT418" s="19" t="s">
        <v>143</v>
      </c>
      <c r="AU418" s="19" t="s">
        <v>87</v>
      </c>
    </row>
    <row r="419" s="12" customFormat="1">
      <c r="B419" s="189"/>
      <c r="D419" s="186" t="s">
        <v>145</v>
      </c>
      <c r="E419" s="190" t="s">
        <v>3</v>
      </c>
      <c r="F419" s="191" t="s">
        <v>628</v>
      </c>
      <c r="H419" s="190" t="s">
        <v>3</v>
      </c>
      <c r="I419" s="192"/>
      <c r="L419" s="189"/>
      <c r="M419" s="193"/>
      <c r="N419" s="194"/>
      <c r="O419" s="194"/>
      <c r="P419" s="194"/>
      <c r="Q419" s="194"/>
      <c r="R419" s="194"/>
      <c r="S419" s="194"/>
      <c r="T419" s="195"/>
      <c r="AT419" s="190" t="s">
        <v>145</v>
      </c>
      <c r="AU419" s="190" t="s">
        <v>87</v>
      </c>
      <c r="AV419" s="12" t="s">
        <v>85</v>
      </c>
      <c r="AW419" s="12" t="s">
        <v>37</v>
      </c>
      <c r="AX419" s="12" t="s">
        <v>77</v>
      </c>
      <c r="AY419" s="190" t="s">
        <v>134</v>
      </c>
    </row>
    <row r="420" s="13" customFormat="1">
      <c r="B420" s="196"/>
      <c r="D420" s="186" t="s">
        <v>145</v>
      </c>
      <c r="E420" s="197" t="s">
        <v>3</v>
      </c>
      <c r="F420" s="198" t="s">
        <v>871</v>
      </c>
      <c r="H420" s="199">
        <v>27.719999999999999</v>
      </c>
      <c r="I420" s="200"/>
      <c r="L420" s="196"/>
      <c r="M420" s="201"/>
      <c r="N420" s="202"/>
      <c r="O420" s="202"/>
      <c r="P420" s="202"/>
      <c r="Q420" s="202"/>
      <c r="R420" s="202"/>
      <c r="S420" s="202"/>
      <c r="T420" s="203"/>
      <c r="AT420" s="197" t="s">
        <v>145</v>
      </c>
      <c r="AU420" s="197" t="s">
        <v>87</v>
      </c>
      <c r="AV420" s="13" t="s">
        <v>87</v>
      </c>
      <c r="AW420" s="13" t="s">
        <v>37</v>
      </c>
      <c r="AX420" s="13" t="s">
        <v>77</v>
      </c>
      <c r="AY420" s="197" t="s">
        <v>134</v>
      </c>
    </row>
    <row r="421" s="13" customFormat="1">
      <c r="B421" s="196"/>
      <c r="D421" s="186" t="s">
        <v>145</v>
      </c>
      <c r="E421" s="197" t="s">
        <v>3</v>
      </c>
      <c r="F421" s="198" t="s">
        <v>872</v>
      </c>
      <c r="H421" s="199">
        <v>17.640000000000001</v>
      </c>
      <c r="I421" s="200"/>
      <c r="L421" s="196"/>
      <c r="M421" s="201"/>
      <c r="N421" s="202"/>
      <c r="O421" s="202"/>
      <c r="P421" s="202"/>
      <c r="Q421" s="202"/>
      <c r="R421" s="202"/>
      <c r="S421" s="202"/>
      <c r="T421" s="203"/>
      <c r="AT421" s="197" t="s">
        <v>145</v>
      </c>
      <c r="AU421" s="197" t="s">
        <v>87</v>
      </c>
      <c r="AV421" s="13" t="s">
        <v>87</v>
      </c>
      <c r="AW421" s="13" t="s">
        <v>37</v>
      </c>
      <c r="AX421" s="13" t="s">
        <v>77</v>
      </c>
      <c r="AY421" s="197" t="s">
        <v>134</v>
      </c>
    </row>
    <row r="422" s="14" customFormat="1">
      <c r="B422" s="204"/>
      <c r="D422" s="186" t="s">
        <v>145</v>
      </c>
      <c r="E422" s="205" t="s">
        <v>3</v>
      </c>
      <c r="F422" s="206" t="s">
        <v>192</v>
      </c>
      <c r="H422" s="207">
        <v>45.359999999999999</v>
      </c>
      <c r="I422" s="208"/>
      <c r="L422" s="204"/>
      <c r="M422" s="209"/>
      <c r="N422" s="210"/>
      <c r="O422" s="210"/>
      <c r="P422" s="210"/>
      <c r="Q422" s="210"/>
      <c r="R422" s="210"/>
      <c r="S422" s="210"/>
      <c r="T422" s="211"/>
      <c r="AT422" s="205" t="s">
        <v>145</v>
      </c>
      <c r="AU422" s="205" t="s">
        <v>87</v>
      </c>
      <c r="AV422" s="14" t="s">
        <v>141</v>
      </c>
      <c r="AW422" s="14" t="s">
        <v>37</v>
      </c>
      <c r="AX422" s="14" t="s">
        <v>85</v>
      </c>
      <c r="AY422" s="205" t="s">
        <v>134</v>
      </c>
    </row>
    <row r="423" s="1" customFormat="1" ht="24" customHeight="1">
      <c r="B423" s="172"/>
      <c r="C423" s="173" t="s">
        <v>873</v>
      </c>
      <c r="D423" s="173" t="s">
        <v>136</v>
      </c>
      <c r="E423" s="174" t="s">
        <v>874</v>
      </c>
      <c r="F423" s="175" t="s">
        <v>875</v>
      </c>
      <c r="G423" s="176" t="s">
        <v>139</v>
      </c>
      <c r="H423" s="177">
        <v>2.46</v>
      </c>
      <c r="I423" s="178"/>
      <c r="J423" s="179">
        <f>ROUND(I423*H423,2)</f>
        <v>0</v>
      </c>
      <c r="K423" s="175" t="s">
        <v>140</v>
      </c>
      <c r="L423" s="38"/>
      <c r="M423" s="180" t="s">
        <v>3</v>
      </c>
      <c r="N423" s="181" t="s">
        <v>48</v>
      </c>
      <c r="O423" s="71"/>
      <c r="P423" s="182">
        <f>O423*H423</f>
        <v>0</v>
      </c>
      <c r="Q423" s="182">
        <v>0.05305</v>
      </c>
      <c r="R423" s="182">
        <f>Q423*H423</f>
        <v>0.13050300000000001</v>
      </c>
      <c r="S423" s="182">
        <v>0</v>
      </c>
      <c r="T423" s="183">
        <f>S423*H423</f>
        <v>0</v>
      </c>
      <c r="AR423" s="184" t="s">
        <v>141</v>
      </c>
      <c r="AT423" s="184" t="s">
        <v>136</v>
      </c>
      <c r="AU423" s="184" t="s">
        <v>87</v>
      </c>
      <c r="AY423" s="19" t="s">
        <v>134</v>
      </c>
      <c r="BE423" s="185">
        <f>IF(N423="základní",J423,0)</f>
        <v>0</v>
      </c>
      <c r="BF423" s="185">
        <f>IF(N423="snížená",J423,0)</f>
        <v>0</v>
      </c>
      <c r="BG423" s="185">
        <f>IF(N423="zákl. přenesená",J423,0)</f>
        <v>0</v>
      </c>
      <c r="BH423" s="185">
        <f>IF(N423="sníž. přenesená",J423,0)</f>
        <v>0</v>
      </c>
      <c r="BI423" s="185">
        <f>IF(N423="nulová",J423,0)</f>
        <v>0</v>
      </c>
      <c r="BJ423" s="19" t="s">
        <v>85</v>
      </c>
      <c r="BK423" s="185">
        <f>ROUND(I423*H423,2)</f>
        <v>0</v>
      </c>
      <c r="BL423" s="19" t="s">
        <v>141</v>
      </c>
      <c r="BM423" s="184" t="s">
        <v>876</v>
      </c>
    </row>
    <row r="424" s="1" customFormat="1">
      <c r="B424" s="38"/>
      <c r="D424" s="186" t="s">
        <v>143</v>
      </c>
      <c r="F424" s="187" t="s">
        <v>877</v>
      </c>
      <c r="I424" s="115"/>
      <c r="L424" s="38"/>
      <c r="M424" s="188"/>
      <c r="N424" s="71"/>
      <c r="O424" s="71"/>
      <c r="P424" s="71"/>
      <c r="Q424" s="71"/>
      <c r="R424" s="71"/>
      <c r="S424" s="71"/>
      <c r="T424" s="72"/>
      <c r="AT424" s="19" t="s">
        <v>143</v>
      </c>
      <c r="AU424" s="19" t="s">
        <v>87</v>
      </c>
    </row>
    <row r="425" s="12" customFormat="1">
      <c r="B425" s="189"/>
      <c r="D425" s="186" t="s">
        <v>145</v>
      </c>
      <c r="E425" s="190" t="s">
        <v>3</v>
      </c>
      <c r="F425" s="191" t="s">
        <v>457</v>
      </c>
      <c r="H425" s="190" t="s">
        <v>3</v>
      </c>
      <c r="I425" s="192"/>
      <c r="L425" s="189"/>
      <c r="M425" s="193"/>
      <c r="N425" s="194"/>
      <c r="O425" s="194"/>
      <c r="P425" s="194"/>
      <c r="Q425" s="194"/>
      <c r="R425" s="194"/>
      <c r="S425" s="194"/>
      <c r="T425" s="195"/>
      <c r="AT425" s="190" t="s">
        <v>145</v>
      </c>
      <c r="AU425" s="190" t="s">
        <v>87</v>
      </c>
      <c r="AV425" s="12" t="s">
        <v>85</v>
      </c>
      <c r="AW425" s="12" t="s">
        <v>37</v>
      </c>
      <c r="AX425" s="12" t="s">
        <v>77</v>
      </c>
      <c r="AY425" s="190" t="s">
        <v>134</v>
      </c>
    </row>
    <row r="426" s="13" customFormat="1">
      <c r="B426" s="196"/>
      <c r="D426" s="186" t="s">
        <v>145</v>
      </c>
      <c r="E426" s="197" t="s">
        <v>3</v>
      </c>
      <c r="F426" s="198" t="s">
        <v>878</v>
      </c>
      <c r="H426" s="199">
        <v>2.46</v>
      </c>
      <c r="I426" s="200"/>
      <c r="L426" s="196"/>
      <c r="M426" s="201"/>
      <c r="N426" s="202"/>
      <c r="O426" s="202"/>
      <c r="P426" s="202"/>
      <c r="Q426" s="202"/>
      <c r="R426" s="202"/>
      <c r="S426" s="202"/>
      <c r="T426" s="203"/>
      <c r="AT426" s="197" t="s">
        <v>145</v>
      </c>
      <c r="AU426" s="197" t="s">
        <v>87</v>
      </c>
      <c r="AV426" s="13" t="s">
        <v>87</v>
      </c>
      <c r="AW426" s="13" t="s">
        <v>37</v>
      </c>
      <c r="AX426" s="13" t="s">
        <v>85</v>
      </c>
      <c r="AY426" s="197" t="s">
        <v>134</v>
      </c>
    </row>
    <row r="427" s="1" customFormat="1" ht="24" customHeight="1">
      <c r="B427" s="172"/>
      <c r="C427" s="173" t="s">
        <v>879</v>
      </c>
      <c r="D427" s="173" t="s">
        <v>136</v>
      </c>
      <c r="E427" s="174" t="s">
        <v>880</v>
      </c>
      <c r="F427" s="175" t="s">
        <v>881</v>
      </c>
      <c r="G427" s="176" t="s">
        <v>139</v>
      </c>
      <c r="H427" s="177">
        <v>2.46</v>
      </c>
      <c r="I427" s="178"/>
      <c r="J427" s="179">
        <f>ROUND(I427*H427,2)</f>
        <v>0</v>
      </c>
      <c r="K427" s="175" t="s">
        <v>140</v>
      </c>
      <c r="L427" s="38"/>
      <c r="M427" s="180" t="s">
        <v>3</v>
      </c>
      <c r="N427" s="181" t="s">
        <v>48</v>
      </c>
      <c r="O427" s="71"/>
      <c r="P427" s="182">
        <f>O427*H427</f>
        <v>0</v>
      </c>
      <c r="Q427" s="182">
        <v>0.05305</v>
      </c>
      <c r="R427" s="182">
        <f>Q427*H427</f>
        <v>0.13050300000000001</v>
      </c>
      <c r="S427" s="182">
        <v>0</v>
      </c>
      <c r="T427" s="183">
        <f>S427*H427</f>
        <v>0</v>
      </c>
      <c r="AR427" s="184" t="s">
        <v>141</v>
      </c>
      <c r="AT427" s="184" t="s">
        <v>136</v>
      </c>
      <c r="AU427" s="184" t="s">
        <v>87</v>
      </c>
      <c r="AY427" s="19" t="s">
        <v>134</v>
      </c>
      <c r="BE427" s="185">
        <f>IF(N427="základní",J427,0)</f>
        <v>0</v>
      </c>
      <c r="BF427" s="185">
        <f>IF(N427="snížená",J427,0)</f>
        <v>0</v>
      </c>
      <c r="BG427" s="185">
        <f>IF(N427="zákl. přenesená",J427,0)</f>
        <v>0</v>
      </c>
      <c r="BH427" s="185">
        <f>IF(N427="sníž. přenesená",J427,0)</f>
        <v>0</v>
      </c>
      <c r="BI427" s="185">
        <f>IF(N427="nulová",J427,0)</f>
        <v>0</v>
      </c>
      <c r="BJ427" s="19" t="s">
        <v>85</v>
      </c>
      <c r="BK427" s="185">
        <f>ROUND(I427*H427,2)</f>
        <v>0</v>
      </c>
      <c r="BL427" s="19" t="s">
        <v>141</v>
      </c>
      <c r="BM427" s="184" t="s">
        <v>882</v>
      </c>
    </row>
    <row r="428" s="1" customFormat="1">
      <c r="B428" s="38"/>
      <c r="D428" s="186" t="s">
        <v>143</v>
      </c>
      <c r="F428" s="187" t="s">
        <v>877</v>
      </c>
      <c r="I428" s="115"/>
      <c r="L428" s="38"/>
      <c r="M428" s="188"/>
      <c r="N428" s="71"/>
      <c r="O428" s="71"/>
      <c r="P428" s="71"/>
      <c r="Q428" s="71"/>
      <c r="R428" s="71"/>
      <c r="S428" s="71"/>
      <c r="T428" s="72"/>
      <c r="AT428" s="19" t="s">
        <v>143</v>
      </c>
      <c r="AU428" s="19" t="s">
        <v>87</v>
      </c>
    </row>
    <row r="429" s="1" customFormat="1" ht="24" customHeight="1">
      <c r="B429" s="172"/>
      <c r="C429" s="173" t="s">
        <v>883</v>
      </c>
      <c r="D429" s="173" t="s">
        <v>136</v>
      </c>
      <c r="E429" s="174" t="s">
        <v>884</v>
      </c>
      <c r="F429" s="175" t="s">
        <v>885</v>
      </c>
      <c r="G429" s="176" t="s">
        <v>265</v>
      </c>
      <c r="H429" s="177">
        <v>19.314</v>
      </c>
      <c r="I429" s="178"/>
      <c r="J429" s="179">
        <f>ROUND(I429*H429,2)</f>
        <v>0</v>
      </c>
      <c r="K429" s="175" t="s">
        <v>140</v>
      </c>
      <c r="L429" s="38"/>
      <c r="M429" s="180" t="s">
        <v>3</v>
      </c>
      <c r="N429" s="181" t="s">
        <v>48</v>
      </c>
      <c r="O429" s="71"/>
      <c r="P429" s="182">
        <f>O429*H429</f>
        <v>0</v>
      </c>
      <c r="Q429" s="182">
        <v>0</v>
      </c>
      <c r="R429" s="182">
        <f>Q429*H429</f>
        <v>0</v>
      </c>
      <c r="S429" s="182">
        <v>0</v>
      </c>
      <c r="T429" s="183">
        <f>S429*H429</f>
        <v>0</v>
      </c>
      <c r="AR429" s="184" t="s">
        <v>141</v>
      </c>
      <c r="AT429" s="184" t="s">
        <v>136</v>
      </c>
      <c r="AU429" s="184" t="s">
        <v>87</v>
      </c>
      <c r="AY429" s="19" t="s">
        <v>134</v>
      </c>
      <c r="BE429" s="185">
        <f>IF(N429="základní",J429,0)</f>
        <v>0</v>
      </c>
      <c r="BF429" s="185">
        <f>IF(N429="snížená",J429,0)</f>
        <v>0</v>
      </c>
      <c r="BG429" s="185">
        <f>IF(N429="zákl. přenesená",J429,0)</f>
        <v>0</v>
      </c>
      <c r="BH429" s="185">
        <f>IF(N429="sníž. přenesená",J429,0)</f>
        <v>0</v>
      </c>
      <c r="BI429" s="185">
        <f>IF(N429="nulová",J429,0)</f>
        <v>0</v>
      </c>
      <c r="BJ429" s="19" t="s">
        <v>85</v>
      </c>
      <c r="BK429" s="185">
        <f>ROUND(I429*H429,2)</f>
        <v>0</v>
      </c>
      <c r="BL429" s="19" t="s">
        <v>141</v>
      </c>
      <c r="BM429" s="184" t="s">
        <v>886</v>
      </c>
    </row>
    <row r="430" s="1" customFormat="1">
      <c r="B430" s="38"/>
      <c r="D430" s="186" t="s">
        <v>143</v>
      </c>
      <c r="F430" s="187" t="s">
        <v>887</v>
      </c>
      <c r="I430" s="115"/>
      <c r="L430" s="38"/>
      <c r="M430" s="188"/>
      <c r="N430" s="71"/>
      <c r="O430" s="71"/>
      <c r="P430" s="71"/>
      <c r="Q430" s="71"/>
      <c r="R430" s="71"/>
      <c r="S430" s="71"/>
      <c r="T430" s="72"/>
      <c r="AT430" s="19" t="s">
        <v>143</v>
      </c>
      <c r="AU430" s="19" t="s">
        <v>87</v>
      </c>
    </row>
    <row r="431" s="12" customFormat="1">
      <c r="B431" s="189"/>
      <c r="D431" s="186" t="s">
        <v>145</v>
      </c>
      <c r="E431" s="190" t="s">
        <v>3</v>
      </c>
      <c r="F431" s="191" t="s">
        <v>888</v>
      </c>
      <c r="H431" s="190" t="s">
        <v>3</v>
      </c>
      <c r="I431" s="192"/>
      <c r="L431" s="189"/>
      <c r="M431" s="193"/>
      <c r="N431" s="194"/>
      <c r="O431" s="194"/>
      <c r="P431" s="194"/>
      <c r="Q431" s="194"/>
      <c r="R431" s="194"/>
      <c r="S431" s="194"/>
      <c r="T431" s="195"/>
      <c r="AT431" s="190" t="s">
        <v>145</v>
      </c>
      <c r="AU431" s="190" t="s">
        <v>87</v>
      </c>
      <c r="AV431" s="12" t="s">
        <v>85</v>
      </c>
      <c r="AW431" s="12" t="s">
        <v>37</v>
      </c>
      <c r="AX431" s="12" t="s">
        <v>77</v>
      </c>
      <c r="AY431" s="190" t="s">
        <v>134</v>
      </c>
    </row>
    <row r="432" s="13" customFormat="1">
      <c r="B432" s="196"/>
      <c r="D432" s="186" t="s">
        <v>145</v>
      </c>
      <c r="E432" s="197" t="s">
        <v>3</v>
      </c>
      <c r="F432" s="198" t="s">
        <v>889</v>
      </c>
      <c r="H432" s="199">
        <v>13.44</v>
      </c>
      <c r="I432" s="200"/>
      <c r="L432" s="196"/>
      <c r="M432" s="201"/>
      <c r="N432" s="202"/>
      <c r="O432" s="202"/>
      <c r="P432" s="202"/>
      <c r="Q432" s="202"/>
      <c r="R432" s="202"/>
      <c r="S432" s="202"/>
      <c r="T432" s="203"/>
      <c r="AT432" s="197" t="s">
        <v>145</v>
      </c>
      <c r="AU432" s="197" t="s">
        <v>87</v>
      </c>
      <c r="AV432" s="13" t="s">
        <v>87</v>
      </c>
      <c r="AW432" s="13" t="s">
        <v>37</v>
      </c>
      <c r="AX432" s="13" t="s">
        <v>77</v>
      </c>
      <c r="AY432" s="197" t="s">
        <v>134</v>
      </c>
    </row>
    <row r="433" s="13" customFormat="1">
      <c r="B433" s="196"/>
      <c r="D433" s="186" t="s">
        <v>145</v>
      </c>
      <c r="E433" s="197" t="s">
        <v>3</v>
      </c>
      <c r="F433" s="198" t="s">
        <v>890</v>
      </c>
      <c r="H433" s="199">
        <v>5.8739999999999997</v>
      </c>
      <c r="I433" s="200"/>
      <c r="L433" s="196"/>
      <c r="M433" s="201"/>
      <c r="N433" s="202"/>
      <c r="O433" s="202"/>
      <c r="P433" s="202"/>
      <c r="Q433" s="202"/>
      <c r="R433" s="202"/>
      <c r="S433" s="202"/>
      <c r="T433" s="203"/>
      <c r="AT433" s="197" t="s">
        <v>145</v>
      </c>
      <c r="AU433" s="197" t="s">
        <v>87</v>
      </c>
      <c r="AV433" s="13" t="s">
        <v>87</v>
      </c>
      <c r="AW433" s="13" t="s">
        <v>37</v>
      </c>
      <c r="AX433" s="13" t="s">
        <v>77</v>
      </c>
      <c r="AY433" s="197" t="s">
        <v>134</v>
      </c>
    </row>
    <row r="434" s="14" customFormat="1">
      <c r="B434" s="204"/>
      <c r="D434" s="186" t="s">
        <v>145</v>
      </c>
      <c r="E434" s="205" t="s">
        <v>3</v>
      </c>
      <c r="F434" s="206" t="s">
        <v>192</v>
      </c>
      <c r="H434" s="207">
        <v>19.314</v>
      </c>
      <c r="I434" s="208"/>
      <c r="L434" s="204"/>
      <c r="M434" s="209"/>
      <c r="N434" s="210"/>
      <c r="O434" s="210"/>
      <c r="P434" s="210"/>
      <c r="Q434" s="210"/>
      <c r="R434" s="210"/>
      <c r="S434" s="210"/>
      <c r="T434" s="211"/>
      <c r="AT434" s="205" t="s">
        <v>145</v>
      </c>
      <c r="AU434" s="205" t="s">
        <v>87</v>
      </c>
      <c r="AV434" s="14" t="s">
        <v>141</v>
      </c>
      <c r="AW434" s="14" t="s">
        <v>37</v>
      </c>
      <c r="AX434" s="14" t="s">
        <v>85</v>
      </c>
      <c r="AY434" s="205" t="s">
        <v>134</v>
      </c>
    </row>
    <row r="435" s="1" customFormat="1" ht="48" customHeight="1">
      <c r="B435" s="172"/>
      <c r="C435" s="173" t="s">
        <v>891</v>
      </c>
      <c r="D435" s="173" t="s">
        <v>136</v>
      </c>
      <c r="E435" s="174" t="s">
        <v>892</v>
      </c>
      <c r="F435" s="175" t="s">
        <v>893</v>
      </c>
      <c r="G435" s="176" t="s">
        <v>139</v>
      </c>
      <c r="H435" s="177">
        <v>20.25</v>
      </c>
      <c r="I435" s="178"/>
      <c r="J435" s="179">
        <f>ROUND(I435*H435,2)</f>
        <v>0</v>
      </c>
      <c r="K435" s="175" t="s">
        <v>140</v>
      </c>
      <c r="L435" s="38"/>
      <c r="M435" s="180" t="s">
        <v>3</v>
      </c>
      <c r="N435" s="181" t="s">
        <v>48</v>
      </c>
      <c r="O435" s="71"/>
      <c r="P435" s="182">
        <f>O435*H435</f>
        <v>0</v>
      </c>
      <c r="Q435" s="182">
        <v>1.0311999999999999</v>
      </c>
      <c r="R435" s="182">
        <f>Q435*H435</f>
        <v>20.881799999999998</v>
      </c>
      <c r="S435" s="182">
        <v>0</v>
      </c>
      <c r="T435" s="183">
        <f>S435*H435</f>
        <v>0</v>
      </c>
      <c r="AR435" s="184" t="s">
        <v>141</v>
      </c>
      <c r="AT435" s="184" t="s">
        <v>136</v>
      </c>
      <c r="AU435" s="184" t="s">
        <v>87</v>
      </c>
      <c r="AY435" s="19" t="s">
        <v>134</v>
      </c>
      <c r="BE435" s="185">
        <f>IF(N435="základní",J435,0)</f>
        <v>0</v>
      </c>
      <c r="BF435" s="185">
        <f>IF(N435="snížená",J435,0)</f>
        <v>0</v>
      </c>
      <c r="BG435" s="185">
        <f>IF(N435="zákl. přenesená",J435,0)</f>
        <v>0</v>
      </c>
      <c r="BH435" s="185">
        <f>IF(N435="sníž. přenesená",J435,0)</f>
        <v>0</v>
      </c>
      <c r="BI435" s="185">
        <f>IF(N435="nulová",J435,0)</f>
        <v>0</v>
      </c>
      <c r="BJ435" s="19" t="s">
        <v>85</v>
      </c>
      <c r="BK435" s="185">
        <f>ROUND(I435*H435,2)</f>
        <v>0</v>
      </c>
      <c r="BL435" s="19" t="s">
        <v>141</v>
      </c>
      <c r="BM435" s="184" t="s">
        <v>894</v>
      </c>
    </row>
    <row r="436" s="1" customFormat="1">
      <c r="B436" s="38"/>
      <c r="D436" s="186" t="s">
        <v>143</v>
      </c>
      <c r="F436" s="187" t="s">
        <v>895</v>
      </c>
      <c r="I436" s="115"/>
      <c r="L436" s="38"/>
      <c r="M436" s="188"/>
      <c r="N436" s="71"/>
      <c r="O436" s="71"/>
      <c r="P436" s="71"/>
      <c r="Q436" s="71"/>
      <c r="R436" s="71"/>
      <c r="S436" s="71"/>
      <c r="T436" s="72"/>
      <c r="AT436" s="19" t="s">
        <v>143</v>
      </c>
      <c r="AU436" s="19" t="s">
        <v>87</v>
      </c>
    </row>
    <row r="437" s="12" customFormat="1">
      <c r="B437" s="189"/>
      <c r="D437" s="186" t="s">
        <v>145</v>
      </c>
      <c r="E437" s="190" t="s">
        <v>3</v>
      </c>
      <c r="F437" s="191" t="s">
        <v>457</v>
      </c>
      <c r="H437" s="190" t="s">
        <v>3</v>
      </c>
      <c r="I437" s="192"/>
      <c r="L437" s="189"/>
      <c r="M437" s="193"/>
      <c r="N437" s="194"/>
      <c r="O437" s="194"/>
      <c r="P437" s="194"/>
      <c r="Q437" s="194"/>
      <c r="R437" s="194"/>
      <c r="S437" s="194"/>
      <c r="T437" s="195"/>
      <c r="AT437" s="190" t="s">
        <v>145</v>
      </c>
      <c r="AU437" s="190" t="s">
        <v>87</v>
      </c>
      <c r="AV437" s="12" t="s">
        <v>85</v>
      </c>
      <c r="AW437" s="12" t="s">
        <v>37</v>
      </c>
      <c r="AX437" s="12" t="s">
        <v>77</v>
      </c>
      <c r="AY437" s="190" t="s">
        <v>134</v>
      </c>
    </row>
    <row r="438" s="13" customFormat="1">
      <c r="B438" s="196"/>
      <c r="D438" s="186" t="s">
        <v>145</v>
      </c>
      <c r="E438" s="197" t="s">
        <v>3</v>
      </c>
      <c r="F438" s="198" t="s">
        <v>896</v>
      </c>
      <c r="H438" s="199">
        <v>8</v>
      </c>
      <c r="I438" s="200"/>
      <c r="L438" s="196"/>
      <c r="M438" s="201"/>
      <c r="N438" s="202"/>
      <c r="O438" s="202"/>
      <c r="P438" s="202"/>
      <c r="Q438" s="202"/>
      <c r="R438" s="202"/>
      <c r="S438" s="202"/>
      <c r="T438" s="203"/>
      <c r="AT438" s="197" t="s">
        <v>145</v>
      </c>
      <c r="AU438" s="197" t="s">
        <v>87</v>
      </c>
      <c r="AV438" s="13" t="s">
        <v>87</v>
      </c>
      <c r="AW438" s="13" t="s">
        <v>37</v>
      </c>
      <c r="AX438" s="13" t="s">
        <v>77</v>
      </c>
      <c r="AY438" s="197" t="s">
        <v>134</v>
      </c>
    </row>
    <row r="439" s="13" customFormat="1">
      <c r="B439" s="196"/>
      <c r="D439" s="186" t="s">
        <v>145</v>
      </c>
      <c r="E439" s="197" t="s">
        <v>3</v>
      </c>
      <c r="F439" s="198" t="s">
        <v>897</v>
      </c>
      <c r="H439" s="199">
        <v>1</v>
      </c>
      <c r="I439" s="200"/>
      <c r="L439" s="196"/>
      <c r="M439" s="201"/>
      <c r="N439" s="202"/>
      <c r="O439" s="202"/>
      <c r="P439" s="202"/>
      <c r="Q439" s="202"/>
      <c r="R439" s="202"/>
      <c r="S439" s="202"/>
      <c r="T439" s="203"/>
      <c r="AT439" s="197" t="s">
        <v>145</v>
      </c>
      <c r="AU439" s="197" t="s">
        <v>87</v>
      </c>
      <c r="AV439" s="13" t="s">
        <v>87</v>
      </c>
      <c r="AW439" s="13" t="s">
        <v>37</v>
      </c>
      <c r="AX439" s="13" t="s">
        <v>77</v>
      </c>
      <c r="AY439" s="197" t="s">
        <v>134</v>
      </c>
    </row>
    <row r="440" s="13" customFormat="1">
      <c r="B440" s="196"/>
      <c r="D440" s="186" t="s">
        <v>145</v>
      </c>
      <c r="E440" s="197" t="s">
        <v>3</v>
      </c>
      <c r="F440" s="198" t="s">
        <v>898</v>
      </c>
      <c r="H440" s="199">
        <v>11.25</v>
      </c>
      <c r="I440" s="200"/>
      <c r="L440" s="196"/>
      <c r="M440" s="201"/>
      <c r="N440" s="202"/>
      <c r="O440" s="202"/>
      <c r="P440" s="202"/>
      <c r="Q440" s="202"/>
      <c r="R440" s="202"/>
      <c r="S440" s="202"/>
      <c r="T440" s="203"/>
      <c r="AT440" s="197" t="s">
        <v>145</v>
      </c>
      <c r="AU440" s="197" t="s">
        <v>87</v>
      </c>
      <c r="AV440" s="13" t="s">
        <v>87</v>
      </c>
      <c r="AW440" s="13" t="s">
        <v>37</v>
      </c>
      <c r="AX440" s="13" t="s">
        <v>77</v>
      </c>
      <c r="AY440" s="197" t="s">
        <v>134</v>
      </c>
    </row>
    <row r="441" s="14" customFormat="1">
      <c r="B441" s="204"/>
      <c r="D441" s="186" t="s">
        <v>145</v>
      </c>
      <c r="E441" s="205" t="s">
        <v>3</v>
      </c>
      <c r="F441" s="206" t="s">
        <v>192</v>
      </c>
      <c r="H441" s="207">
        <v>20.25</v>
      </c>
      <c r="I441" s="208"/>
      <c r="L441" s="204"/>
      <c r="M441" s="209"/>
      <c r="N441" s="210"/>
      <c r="O441" s="210"/>
      <c r="P441" s="210"/>
      <c r="Q441" s="210"/>
      <c r="R441" s="210"/>
      <c r="S441" s="210"/>
      <c r="T441" s="211"/>
      <c r="AT441" s="205" t="s">
        <v>145</v>
      </c>
      <c r="AU441" s="205" t="s">
        <v>87</v>
      </c>
      <c r="AV441" s="14" t="s">
        <v>141</v>
      </c>
      <c r="AW441" s="14" t="s">
        <v>37</v>
      </c>
      <c r="AX441" s="14" t="s">
        <v>85</v>
      </c>
      <c r="AY441" s="205" t="s">
        <v>134</v>
      </c>
    </row>
    <row r="442" s="1" customFormat="1" ht="36" customHeight="1">
      <c r="B442" s="172"/>
      <c r="C442" s="173" t="s">
        <v>899</v>
      </c>
      <c r="D442" s="173" t="s">
        <v>136</v>
      </c>
      <c r="E442" s="174" t="s">
        <v>900</v>
      </c>
      <c r="F442" s="175" t="s">
        <v>901</v>
      </c>
      <c r="G442" s="176" t="s">
        <v>139</v>
      </c>
      <c r="H442" s="177">
        <v>177</v>
      </c>
      <c r="I442" s="178"/>
      <c r="J442" s="179">
        <f>ROUND(I442*H442,2)</f>
        <v>0</v>
      </c>
      <c r="K442" s="175" t="s">
        <v>140</v>
      </c>
      <c r="L442" s="38"/>
      <c r="M442" s="180" t="s">
        <v>3</v>
      </c>
      <c r="N442" s="181" t="s">
        <v>48</v>
      </c>
      <c r="O442" s="71"/>
      <c r="P442" s="182">
        <f>O442*H442</f>
        <v>0</v>
      </c>
      <c r="Q442" s="182">
        <v>1.1297900000000001</v>
      </c>
      <c r="R442" s="182">
        <f>Q442*H442</f>
        <v>199.97283000000002</v>
      </c>
      <c r="S442" s="182">
        <v>0</v>
      </c>
      <c r="T442" s="183">
        <f>S442*H442</f>
        <v>0</v>
      </c>
      <c r="AR442" s="184" t="s">
        <v>141</v>
      </c>
      <c r="AT442" s="184" t="s">
        <v>136</v>
      </c>
      <c r="AU442" s="184" t="s">
        <v>87</v>
      </c>
      <c r="AY442" s="19" t="s">
        <v>134</v>
      </c>
      <c r="BE442" s="185">
        <f>IF(N442="základní",J442,0)</f>
        <v>0</v>
      </c>
      <c r="BF442" s="185">
        <f>IF(N442="snížená",J442,0)</f>
        <v>0</v>
      </c>
      <c r="BG442" s="185">
        <f>IF(N442="zákl. přenesená",J442,0)</f>
        <v>0</v>
      </c>
      <c r="BH442" s="185">
        <f>IF(N442="sníž. přenesená",J442,0)</f>
        <v>0</v>
      </c>
      <c r="BI442" s="185">
        <f>IF(N442="nulová",J442,0)</f>
        <v>0</v>
      </c>
      <c r="BJ442" s="19" t="s">
        <v>85</v>
      </c>
      <c r="BK442" s="185">
        <f>ROUND(I442*H442,2)</f>
        <v>0</v>
      </c>
      <c r="BL442" s="19" t="s">
        <v>141</v>
      </c>
      <c r="BM442" s="184" t="s">
        <v>902</v>
      </c>
    </row>
    <row r="443" s="1" customFormat="1">
      <c r="B443" s="38"/>
      <c r="D443" s="186" t="s">
        <v>143</v>
      </c>
      <c r="F443" s="187" t="s">
        <v>903</v>
      </c>
      <c r="I443" s="115"/>
      <c r="L443" s="38"/>
      <c r="M443" s="188"/>
      <c r="N443" s="71"/>
      <c r="O443" s="71"/>
      <c r="P443" s="71"/>
      <c r="Q443" s="71"/>
      <c r="R443" s="71"/>
      <c r="S443" s="71"/>
      <c r="T443" s="72"/>
      <c r="AT443" s="19" t="s">
        <v>143</v>
      </c>
      <c r="AU443" s="19" t="s">
        <v>87</v>
      </c>
    </row>
    <row r="444" s="12" customFormat="1">
      <c r="B444" s="189"/>
      <c r="D444" s="186" t="s">
        <v>145</v>
      </c>
      <c r="E444" s="190" t="s">
        <v>3</v>
      </c>
      <c r="F444" s="191" t="s">
        <v>560</v>
      </c>
      <c r="H444" s="190" t="s">
        <v>3</v>
      </c>
      <c r="I444" s="192"/>
      <c r="L444" s="189"/>
      <c r="M444" s="193"/>
      <c r="N444" s="194"/>
      <c r="O444" s="194"/>
      <c r="P444" s="194"/>
      <c r="Q444" s="194"/>
      <c r="R444" s="194"/>
      <c r="S444" s="194"/>
      <c r="T444" s="195"/>
      <c r="AT444" s="190" t="s">
        <v>145</v>
      </c>
      <c r="AU444" s="190" t="s">
        <v>87</v>
      </c>
      <c r="AV444" s="12" t="s">
        <v>85</v>
      </c>
      <c r="AW444" s="12" t="s">
        <v>37</v>
      </c>
      <c r="AX444" s="12" t="s">
        <v>77</v>
      </c>
      <c r="AY444" s="190" t="s">
        <v>134</v>
      </c>
    </row>
    <row r="445" s="13" customFormat="1">
      <c r="B445" s="196"/>
      <c r="D445" s="186" t="s">
        <v>145</v>
      </c>
      <c r="E445" s="197" t="s">
        <v>3</v>
      </c>
      <c r="F445" s="198" t="s">
        <v>865</v>
      </c>
      <c r="H445" s="199">
        <v>177</v>
      </c>
      <c r="I445" s="200"/>
      <c r="L445" s="196"/>
      <c r="M445" s="201"/>
      <c r="N445" s="202"/>
      <c r="O445" s="202"/>
      <c r="P445" s="202"/>
      <c r="Q445" s="202"/>
      <c r="R445" s="202"/>
      <c r="S445" s="202"/>
      <c r="T445" s="203"/>
      <c r="AT445" s="197" t="s">
        <v>145</v>
      </c>
      <c r="AU445" s="197" t="s">
        <v>87</v>
      </c>
      <c r="AV445" s="13" t="s">
        <v>87</v>
      </c>
      <c r="AW445" s="13" t="s">
        <v>37</v>
      </c>
      <c r="AX445" s="13" t="s">
        <v>85</v>
      </c>
      <c r="AY445" s="197" t="s">
        <v>134</v>
      </c>
    </row>
    <row r="446" s="11" customFormat="1" ht="22.8" customHeight="1">
      <c r="B446" s="159"/>
      <c r="D446" s="160" t="s">
        <v>76</v>
      </c>
      <c r="E446" s="170" t="s">
        <v>163</v>
      </c>
      <c r="F446" s="170" t="s">
        <v>904</v>
      </c>
      <c r="I446" s="162"/>
      <c r="J446" s="171">
        <f>BK446</f>
        <v>0</v>
      </c>
      <c r="L446" s="159"/>
      <c r="M446" s="164"/>
      <c r="N446" s="165"/>
      <c r="O446" s="165"/>
      <c r="P446" s="166">
        <f>SUM(P447:P516)</f>
        <v>0</v>
      </c>
      <c r="Q446" s="165"/>
      <c r="R446" s="166">
        <f>SUM(R447:R516)</f>
        <v>21.937620000000003</v>
      </c>
      <c r="S446" s="165"/>
      <c r="T446" s="167">
        <f>SUM(T447:T516)</f>
        <v>0</v>
      </c>
      <c r="AR446" s="160" t="s">
        <v>85</v>
      </c>
      <c r="AT446" s="168" t="s">
        <v>76</v>
      </c>
      <c r="AU446" s="168" t="s">
        <v>85</v>
      </c>
      <c r="AY446" s="160" t="s">
        <v>134</v>
      </c>
      <c r="BK446" s="169">
        <f>SUM(BK447:BK516)</f>
        <v>0</v>
      </c>
    </row>
    <row r="447" s="1" customFormat="1" ht="24" customHeight="1">
      <c r="B447" s="172"/>
      <c r="C447" s="173" t="s">
        <v>905</v>
      </c>
      <c r="D447" s="173" t="s">
        <v>136</v>
      </c>
      <c r="E447" s="174" t="s">
        <v>906</v>
      </c>
      <c r="F447" s="175" t="s">
        <v>907</v>
      </c>
      <c r="G447" s="176" t="s">
        <v>139</v>
      </c>
      <c r="H447" s="177">
        <v>353.19999999999999</v>
      </c>
      <c r="I447" s="178"/>
      <c r="J447" s="179">
        <f>ROUND(I447*H447,2)</f>
        <v>0</v>
      </c>
      <c r="K447" s="175" t="s">
        <v>140</v>
      </c>
      <c r="L447" s="38"/>
      <c r="M447" s="180" t="s">
        <v>3</v>
      </c>
      <c r="N447" s="181" t="s">
        <v>48</v>
      </c>
      <c r="O447" s="71"/>
      <c r="P447" s="182">
        <f>O447*H447</f>
        <v>0</v>
      </c>
      <c r="Q447" s="182">
        <v>0</v>
      </c>
      <c r="R447" s="182">
        <f>Q447*H447</f>
        <v>0</v>
      </c>
      <c r="S447" s="182">
        <v>0</v>
      </c>
      <c r="T447" s="183">
        <f>S447*H447</f>
        <v>0</v>
      </c>
      <c r="AR447" s="184" t="s">
        <v>141</v>
      </c>
      <c r="AT447" s="184" t="s">
        <v>136</v>
      </c>
      <c r="AU447" s="184" t="s">
        <v>87</v>
      </c>
      <c r="AY447" s="19" t="s">
        <v>134</v>
      </c>
      <c r="BE447" s="185">
        <f>IF(N447="základní",J447,0)</f>
        <v>0</v>
      </c>
      <c r="BF447" s="185">
        <f>IF(N447="snížená",J447,0)</f>
        <v>0</v>
      </c>
      <c r="BG447" s="185">
        <f>IF(N447="zákl. přenesená",J447,0)</f>
        <v>0</v>
      </c>
      <c r="BH447" s="185">
        <f>IF(N447="sníž. přenesená",J447,0)</f>
        <v>0</v>
      </c>
      <c r="BI447" s="185">
        <f>IF(N447="nulová",J447,0)</f>
        <v>0</v>
      </c>
      <c r="BJ447" s="19" t="s">
        <v>85</v>
      </c>
      <c r="BK447" s="185">
        <f>ROUND(I447*H447,2)</f>
        <v>0</v>
      </c>
      <c r="BL447" s="19" t="s">
        <v>141</v>
      </c>
      <c r="BM447" s="184" t="s">
        <v>908</v>
      </c>
    </row>
    <row r="448" s="12" customFormat="1">
      <c r="B448" s="189"/>
      <c r="D448" s="186" t="s">
        <v>145</v>
      </c>
      <c r="E448" s="190" t="s">
        <v>3</v>
      </c>
      <c r="F448" s="191" t="s">
        <v>560</v>
      </c>
      <c r="H448" s="190" t="s">
        <v>3</v>
      </c>
      <c r="I448" s="192"/>
      <c r="L448" s="189"/>
      <c r="M448" s="193"/>
      <c r="N448" s="194"/>
      <c r="O448" s="194"/>
      <c r="P448" s="194"/>
      <c r="Q448" s="194"/>
      <c r="R448" s="194"/>
      <c r="S448" s="194"/>
      <c r="T448" s="195"/>
      <c r="AT448" s="190" t="s">
        <v>145</v>
      </c>
      <c r="AU448" s="190" t="s">
        <v>87</v>
      </c>
      <c r="AV448" s="12" t="s">
        <v>85</v>
      </c>
      <c r="AW448" s="12" t="s">
        <v>37</v>
      </c>
      <c r="AX448" s="12" t="s">
        <v>77</v>
      </c>
      <c r="AY448" s="190" t="s">
        <v>134</v>
      </c>
    </row>
    <row r="449" s="12" customFormat="1">
      <c r="B449" s="189"/>
      <c r="D449" s="186" t="s">
        <v>145</v>
      </c>
      <c r="E449" s="190" t="s">
        <v>3</v>
      </c>
      <c r="F449" s="191" t="s">
        <v>909</v>
      </c>
      <c r="H449" s="190" t="s">
        <v>3</v>
      </c>
      <c r="I449" s="192"/>
      <c r="L449" s="189"/>
      <c r="M449" s="193"/>
      <c r="N449" s="194"/>
      <c r="O449" s="194"/>
      <c r="P449" s="194"/>
      <c r="Q449" s="194"/>
      <c r="R449" s="194"/>
      <c r="S449" s="194"/>
      <c r="T449" s="195"/>
      <c r="AT449" s="190" t="s">
        <v>145</v>
      </c>
      <c r="AU449" s="190" t="s">
        <v>87</v>
      </c>
      <c r="AV449" s="12" t="s">
        <v>85</v>
      </c>
      <c r="AW449" s="12" t="s">
        <v>37</v>
      </c>
      <c r="AX449" s="12" t="s">
        <v>77</v>
      </c>
      <c r="AY449" s="190" t="s">
        <v>134</v>
      </c>
    </row>
    <row r="450" s="13" customFormat="1">
      <c r="B450" s="196"/>
      <c r="D450" s="186" t="s">
        <v>145</v>
      </c>
      <c r="E450" s="197" t="s">
        <v>3</v>
      </c>
      <c r="F450" s="198" t="s">
        <v>910</v>
      </c>
      <c r="H450" s="199">
        <v>137.19999999999999</v>
      </c>
      <c r="I450" s="200"/>
      <c r="L450" s="196"/>
      <c r="M450" s="201"/>
      <c r="N450" s="202"/>
      <c r="O450" s="202"/>
      <c r="P450" s="202"/>
      <c r="Q450" s="202"/>
      <c r="R450" s="202"/>
      <c r="S450" s="202"/>
      <c r="T450" s="203"/>
      <c r="AT450" s="197" t="s">
        <v>145</v>
      </c>
      <c r="AU450" s="197" t="s">
        <v>87</v>
      </c>
      <c r="AV450" s="13" t="s">
        <v>87</v>
      </c>
      <c r="AW450" s="13" t="s">
        <v>37</v>
      </c>
      <c r="AX450" s="13" t="s">
        <v>77</v>
      </c>
      <c r="AY450" s="197" t="s">
        <v>134</v>
      </c>
    </row>
    <row r="451" s="13" customFormat="1">
      <c r="B451" s="196"/>
      <c r="D451" s="186" t="s">
        <v>145</v>
      </c>
      <c r="E451" s="197" t="s">
        <v>3</v>
      </c>
      <c r="F451" s="198" t="s">
        <v>911</v>
      </c>
      <c r="H451" s="199">
        <v>39.399999999999999</v>
      </c>
      <c r="I451" s="200"/>
      <c r="L451" s="196"/>
      <c r="M451" s="201"/>
      <c r="N451" s="202"/>
      <c r="O451" s="202"/>
      <c r="P451" s="202"/>
      <c r="Q451" s="202"/>
      <c r="R451" s="202"/>
      <c r="S451" s="202"/>
      <c r="T451" s="203"/>
      <c r="AT451" s="197" t="s">
        <v>145</v>
      </c>
      <c r="AU451" s="197" t="s">
        <v>87</v>
      </c>
      <c r="AV451" s="13" t="s">
        <v>87</v>
      </c>
      <c r="AW451" s="13" t="s">
        <v>37</v>
      </c>
      <c r="AX451" s="13" t="s">
        <v>77</v>
      </c>
      <c r="AY451" s="197" t="s">
        <v>134</v>
      </c>
    </row>
    <row r="452" s="15" customFormat="1">
      <c r="B452" s="226"/>
      <c r="D452" s="186" t="s">
        <v>145</v>
      </c>
      <c r="E452" s="227" t="s">
        <v>3</v>
      </c>
      <c r="F452" s="228" t="s">
        <v>581</v>
      </c>
      <c r="H452" s="229">
        <v>176.59999999999999</v>
      </c>
      <c r="I452" s="230"/>
      <c r="L452" s="226"/>
      <c r="M452" s="231"/>
      <c r="N452" s="232"/>
      <c r="O452" s="232"/>
      <c r="P452" s="232"/>
      <c r="Q452" s="232"/>
      <c r="R452" s="232"/>
      <c r="S452" s="232"/>
      <c r="T452" s="233"/>
      <c r="AT452" s="227" t="s">
        <v>145</v>
      </c>
      <c r="AU452" s="227" t="s">
        <v>87</v>
      </c>
      <c r="AV452" s="15" t="s">
        <v>154</v>
      </c>
      <c r="AW452" s="15" t="s">
        <v>37</v>
      </c>
      <c r="AX452" s="15" t="s">
        <v>77</v>
      </c>
      <c r="AY452" s="227" t="s">
        <v>134</v>
      </c>
    </row>
    <row r="453" s="12" customFormat="1">
      <c r="B453" s="189"/>
      <c r="D453" s="186" t="s">
        <v>145</v>
      </c>
      <c r="E453" s="190" t="s">
        <v>3</v>
      </c>
      <c r="F453" s="191" t="s">
        <v>912</v>
      </c>
      <c r="H453" s="190" t="s">
        <v>3</v>
      </c>
      <c r="I453" s="192"/>
      <c r="L453" s="189"/>
      <c r="M453" s="193"/>
      <c r="N453" s="194"/>
      <c r="O453" s="194"/>
      <c r="P453" s="194"/>
      <c r="Q453" s="194"/>
      <c r="R453" s="194"/>
      <c r="S453" s="194"/>
      <c r="T453" s="195"/>
      <c r="AT453" s="190" t="s">
        <v>145</v>
      </c>
      <c r="AU453" s="190" t="s">
        <v>87</v>
      </c>
      <c r="AV453" s="12" t="s">
        <v>85</v>
      </c>
      <c r="AW453" s="12" t="s">
        <v>37</v>
      </c>
      <c r="AX453" s="12" t="s">
        <v>77</v>
      </c>
      <c r="AY453" s="190" t="s">
        <v>134</v>
      </c>
    </row>
    <row r="454" s="13" customFormat="1">
      <c r="B454" s="196"/>
      <c r="D454" s="186" t="s">
        <v>145</v>
      </c>
      <c r="E454" s="197" t="s">
        <v>3</v>
      </c>
      <c r="F454" s="198" t="s">
        <v>910</v>
      </c>
      <c r="H454" s="199">
        <v>137.19999999999999</v>
      </c>
      <c r="I454" s="200"/>
      <c r="L454" s="196"/>
      <c r="M454" s="201"/>
      <c r="N454" s="202"/>
      <c r="O454" s="202"/>
      <c r="P454" s="202"/>
      <c r="Q454" s="202"/>
      <c r="R454" s="202"/>
      <c r="S454" s="202"/>
      <c r="T454" s="203"/>
      <c r="AT454" s="197" t="s">
        <v>145</v>
      </c>
      <c r="AU454" s="197" t="s">
        <v>87</v>
      </c>
      <c r="AV454" s="13" t="s">
        <v>87</v>
      </c>
      <c r="AW454" s="13" t="s">
        <v>37</v>
      </c>
      <c r="AX454" s="13" t="s">
        <v>77</v>
      </c>
      <c r="AY454" s="197" t="s">
        <v>134</v>
      </c>
    </row>
    <row r="455" s="13" customFormat="1">
      <c r="B455" s="196"/>
      <c r="D455" s="186" t="s">
        <v>145</v>
      </c>
      <c r="E455" s="197" t="s">
        <v>3</v>
      </c>
      <c r="F455" s="198" t="s">
        <v>911</v>
      </c>
      <c r="H455" s="199">
        <v>39.399999999999999</v>
      </c>
      <c r="I455" s="200"/>
      <c r="L455" s="196"/>
      <c r="M455" s="201"/>
      <c r="N455" s="202"/>
      <c r="O455" s="202"/>
      <c r="P455" s="202"/>
      <c r="Q455" s="202"/>
      <c r="R455" s="202"/>
      <c r="S455" s="202"/>
      <c r="T455" s="203"/>
      <c r="AT455" s="197" t="s">
        <v>145</v>
      </c>
      <c r="AU455" s="197" t="s">
        <v>87</v>
      </c>
      <c r="AV455" s="13" t="s">
        <v>87</v>
      </c>
      <c r="AW455" s="13" t="s">
        <v>37</v>
      </c>
      <c r="AX455" s="13" t="s">
        <v>77</v>
      </c>
      <c r="AY455" s="197" t="s">
        <v>134</v>
      </c>
    </row>
    <row r="456" s="15" customFormat="1">
      <c r="B456" s="226"/>
      <c r="D456" s="186" t="s">
        <v>145</v>
      </c>
      <c r="E456" s="227" t="s">
        <v>3</v>
      </c>
      <c r="F456" s="228" t="s">
        <v>581</v>
      </c>
      <c r="H456" s="229">
        <v>176.59999999999999</v>
      </c>
      <c r="I456" s="230"/>
      <c r="L456" s="226"/>
      <c r="M456" s="231"/>
      <c r="N456" s="232"/>
      <c r="O456" s="232"/>
      <c r="P456" s="232"/>
      <c r="Q456" s="232"/>
      <c r="R456" s="232"/>
      <c r="S456" s="232"/>
      <c r="T456" s="233"/>
      <c r="AT456" s="227" t="s">
        <v>145</v>
      </c>
      <c r="AU456" s="227" t="s">
        <v>87</v>
      </c>
      <c r="AV456" s="15" t="s">
        <v>154</v>
      </c>
      <c r="AW456" s="15" t="s">
        <v>37</v>
      </c>
      <c r="AX456" s="15" t="s">
        <v>77</v>
      </c>
      <c r="AY456" s="227" t="s">
        <v>134</v>
      </c>
    </row>
    <row r="457" s="14" customFormat="1">
      <c r="B457" s="204"/>
      <c r="D457" s="186" t="s">
        <v>145</v>
      </c>
      <c r="E457" s="205" t="s">
        <v>3</v>
      </c>
      <c r="F457" s="206" t="s">
        <v>192</v>
      </c>
      <c r="H457" s="207">
        <v>353.19999999999999</v>
      </c>
      <c r="I457" s="208"/>
      <c r="L457" s="204"/>
      <c r="M457" s="209"/>
      <c r="N457" s="210"/>
      <c r="O457" s="210"/>
      <c r="P457" s="210"/>
      <c r="Q457" s="210"/>
      <c r="R457" s="210"/>
      <c r="S457" s="210"/>
      <c r="T457" s="211"/>
      <c r="AT457" s="205" t="s">
        <v>145</v>
      </c>
      <c r="AU457" s="205" t="s">
        <v>87</v>
      </c>
      <c r="AV457" s="14" t="s">
        <v>141</v>
      </c>
      <c r="AW457" s="14" t="s">
        <v>37</v>
      </c>
      <c r="AX457" s="14" t="s">
        <v>85</v>
      </c>
      <c r="AY457" s="205" t="s">
        <v>134</v>
      </c>
    </row>
    <row r="458" s="1" customFormat="1" ht="48" customHeight="1">
      <c r="B458" s="172"/>
      <c r="C458" s="173" t="s">
        <v>913</v>
      </c>
      <c r="D458" s="173" t="s">
        <v>136</v>
      </c>
      <c r="E458" s="174" t="s">
        <v>914</v>
      </c>
      <c r="F458" s="175" t="s">
        <v>915</v>
      </c>
      <c r="G458" s="176" t="s">
        <v>139</v>
      </c>
      <c r="H458" s="177">
        <v>176.59999999999999</v>
      </c>
      <c r="I458" s="178"/>
      <c r="J458" s="179">
        <f>ROUND(I458*H458,2)</f>
        <v>0</v>
      </c>
      <c r="K458" s="175" t="s">
        <v>140</v>
      </c>
      <c r="L458" s="38"/>
      <c r="M458" s="180" t="s">
        <v>3</v>
      </c>
      <c r="N458" s="181" t="s">
        <v>48</v>
      </c>
      <c r="O458" s="71"/>
      <c r="P458" s="182">
        <f>O458*H458</f>
        <v>0</v>
      </c>
      <c r="Q458" s="182">
        <v>0</v>
      </c>
      <c r="R458" s="182">
        <f>Q458*H458</f>
        <v>0</v>
      </c>
      <c r="S458" s="182">
        <v>0</v>
      </c>
      <c r="T458" s="183">
        <f>S458*H458</f>
        <v>0</v>
      </c>
      <c r="AR458" s="184" t="s">
        <v>141</v>
      </c>
      <c r="AT458" s="184" t="s">
        <v>136</v>
      </c>
      <c r="AU458" s="184" t="s">
        <v>87</v>
      </c>
      <c r="AY458" s="19" t="s">
        <v>134</v>
      </c>
      <c r="BE458" s="185">
        <f>IF(N458="základní",J458,0)</f>
        <v>0</v>
      </c>
      <c r="BF458" s="185">
        <f>IF(N458="snížená",J458,0)</f>
        <v>0</v>
      </c>
      <c r="BG458" s="185">
        <f>IF(N458="zákl. přenesená",J458,0)</f>
        <v>0</v>
      </c>
      <c r="BH458" s="185">
        <f>IF(N458="sníž. přenesená",J458,0)</f>
        <v>0</v>
      </c>
      <c r="BI458" s="185">
        <f>IF(N458="nulová",J458,0)</f>
        <v>0</v>
      </c>
      <c r="BJ458" s="19" t="s">
        <v>85</v>
      </c>
      <c r="BK458" s="185">
        <f>ROUND(I458*H458,2)</f>
        <v>0</v>
      </c>
      <c r="BL458" s="19" t="s">
        <v>141</v>
      </c>
      <c r="BM458" s="184" t="s">
        <v>916</v>
      </c>
    </row>
    <row r="459" s="1" customFormat="1">
      <c r="B459" s="38"/>
      <c r="D459" s="186" t="s">
        <v>143</v>
      </c>
      <c r="F459" s="187" t="s">
        <v>917</v>
      </c>
      <c r="I459" s="115"/>
      <c r="L459" s="38"/>
      <c r="M459" s="188"/>
      <c r="N459" s="71"/>
      <c r="O459" s="71"/>
      <c r="P459" s="71"/>
      <c r="Q459" s="71"/>
      <c r="R459" s="71"/>
      <c r="S459" s="71"/>
      <c r="T459" s="72"/>
      <c r="AT459" s="19" t="s">
        <v>143</v>
      </c>
      <c r="AU459" s="19" t="s">
        <v>87</v>
      </c>
    </row>
    <row r="460" s="12" customFormat="1">
      <c r="B460" s="189"/>
      <c r="D460" s="186" t="s">
        <v>145</v>
      </c>
      <c r="E460" s="190" t="s">
        <v>3</v>
      </c>
      <c r="F460" s="191" t="s">
        <v>560</v>
      </c>
      <c r="H460" s="190" t="s">
        <v>3</v>
      </c>
      <c r="I460" s="192"/>
      <c r="L460" s="189"/>
      <c r="M460" s="193"/>
      <c r="N460" s="194"/>
      <c r="O460" s="194"/>
      <c r="P460" s="194"/>
      <c r="Q460" s="194"/>
      <c r="R460" s="194"/>
      <c r="S460" s="194"/>
      <c r="T460" s="195"/>
      <c r="AT460" s="190" t="s">
        <v>145</v>
      </c>
      <c r="AU460" s="190" t="s">
        <v>87</v>
      </c>
      <c r="AV460" s="12" t="s">
        <v>85</v>
      </c>
      <c r="AW460" s="12" t="s">
        <v>37</v>
      </c>
      <c r="AX460" s="12" t="s">
        <v>77</v>
      </c>
      <c r="AY460" s="190" t="s">
        <v>134</v>
      </c>
    </row>
    <row r="461" s="13" customFormat="1">
      <c r="B461" s="196"/>
      <c r="D461" s="186" t="s">
        <v>145</v>
      </c>
      <c r="E461" s="197" t="s">
        <v>3</v>
      </c>
      <c r="F461" s="198" t="s">
        <v>910</v>
      </c>
      <c r="H461" s="199">
        <v>137.19999999999999</v>
      </c>
      <c r="I461" s="200"/>
      <c r="L461" s="196"/>
      <c r="M461" s="201"/>
      <c r="N461" s="202"/>
      <c r="O461" s="202"/>
      <c r="P461" s="202"/>
      <c r="Q461" s="202"/>
      <c r="R461" s="202"/>
      <c r="S461" s="202"/>
      <c r="T461" s="203"/>
      <c r="AT461" s="197" t="s">
        <v>145</v>
      </c>
      <c r="AU461" s="197" t="s">
        <v>87</v>
      </c>
      <c r="AV461" s="13" t="s">
        <v>87</v>
      </c>
      <c r="AW461" s="13" t="s">
        <v>37</v>
      </c>
      <c r="AX461" s="13" t="s">
        <v>77</v>
      </c>
      <c r="AY461" s="197" t="s">
        <v>134</v>
      </c>
    </row>
    <row r="462" s="13" customFormat="1">
      <c r="B462" s="196"/>
      <c r="D462" s="186" t="s">
        <v>145</v>
      </c>
      <c r="E462" s="197" t="s">
        <v>3</v>
      </c>
      <c r="F462" s="198" t="s">
        <v>911</v>
      </c>
      <c r="H462" s="199">
        <v>39.399999999999999</v>
      </c>
      <c r="I462" s="200"/>
      <c r="L462" s="196"/>
      <c r="M462" s="201"/>
      <c r="N462" s="202"/>
      <c r="O462" s="202"/>
      <c r="P462" s="202"/>
      <c r="Q462" s="202"/>
      <c r="R462" s="202"/>
      <c r="S462" s="202"/>
      <c r="T462" s="203"/>
      <c r="AT462" s="197" t="s">
        <v>145</v>
      </c>
      <c r="AU462" s="197" t="s">
        <v>87</v>
      </c>
      <c r="AV462" s="13" t="s">
        <v>87</v>
      </c>
      <c r="AW462" s="13" t="s">
        <v>37</v>
      </c>
      <c r="AX462" s="13" t="s">
        <v>77</v>
      </c>
      <c r="AY462" s="197" t="s">
        <v>134</v>
      </c>
    </row>
    <row r="463" s="14" customFormat="1">
      <c r="B463" s="204"/>
      <c r="D463" s="186" t="s">
        <v>145</v>
      </c>
      <c r="E463" s="205" t="s">
        <v>3</v>
      </c>
      <c r="F463" s="206" t="s">
        <v>192</v>
      </c>
      <c r="H463" s="207">
        <v>176.59999999999999</v>
      </c>
      <c r="I463" s="208"/>
      <c r="L463" s="204"/>
      <c r="M463" s="209"/>
      <c r="N463" s="210"/>
      <c r="O463" s="210"/>
      <c r="P463" s="210"/>
      <c r="Q463" s="210"/>
      <c r="R463" s="210"/>
      <c r="S463" s="210"/>
      <c r="T463" s="211"/>
      <c r="AT463" s="205" t="s">
        <v>145</v>
      </c>
      <c r="AU463" s="205" t="s">
        <v>87</v>
      </c>
      <c r="AV463" s="14" t="s">
        <v>141</v>
      </c>
      <c r="AW463" s="14" t="s">
        <v>37</v>
      </c>
      <c r="AX463" s="14" t="s">
        <v>85</v>
      </c>
      <c r="AY463" s="205" t="s">
        <v>134</v>
      </c>
    </row>
    <row r="464" s="1" customFormat="1" ht="36" customHeight="1">
      <c r="B464" s="172"/>
      <c r="C464" s="173" t="s">
        <v>918</v>
      </c>
      <c r="D464" s="173" t="s">
        <v>136</v>
      </c>
      <c r="E464" s="174" t="s">
        <v>919</v>
      </c>
      <c r="F464" s="175" t="s">
        <v>920</v>
      </c>
      <c r="G464" s="176" t="s">
        <v>139</v>
      </c>
      <c r="H464" s="177">
        <v>25</v>
      </c>
      <c r="I464" s="178"/>
      <c r="J464" s="179">
        <f>ROUND(I464*H464,2)</f>
        <v>0</v>
      </c>
      <c r="K464" s="175" t="s">
        <v>140</v>
      </c>
      <c r="L464" s="38"/>
      <c r="M464" s="180" t="s">
        <v>3</v>
      </c>
      <c r="N464" s="181" t="s">
        <v>48</v>
      </c>
      <c r="O464" s="71"/>
      <c r="P464" s="182">
        <f>O464*H464</f>
        <v>0</v>
      </c>
      <c r="Q464" s="182">
        <v>0.27799000000000001</v>
      </c>
      <c r="R464" s="182">
        <f>Q464*H464</f>
        <v>6.9497500000000008</v>
      </c>
      <c r="S464" s="182">
        <v>0</v>
      </c>
      <c r="T464" s="183">
        <f>S464*H464</f>
        <v>0</v>
      </c>
      <c r="AR464" s="184" t="s">
        <v>141</v>
      </c>
      <c r="AT464" s="184" t="s">
        <v>136</v>
      </c>
      <c r="AU464" s="184" t="s">
        <v>87</v>
      </c>
      <c r="AY464" s="19" t="s">
        <v>134</v>
      </c>
      <c r="BE464" s="185">
        <f>IF(N464="základní",J464,0)</f>
        <v>0</v>
      </c>
      <c r="BF464" s="185">
        <f>IF(N464="snížená",J464,0)</f>
        <v>0</v>
      </c>
      <c r="BG464" s="185">
        <f>IF(N464="zákl. přenesená",J464,0)</f>
        <v>0</v>
      </c>
      <c r="BH464" s="185">
        <f>IF(N464="sníž. přenesená",J464,0)</f>
        <v>0</v>
      </c>
      <c r="BI464" s="185">
        <f>IF(N464="nulová",J464,0)</f>
        <v>0</v>
      </c>
      <c r="BJ464" s="19" t="s">
        <v>85</v>
      </c>
      <c r="BK464" s="185">
        <f>ROUND(I464*H464,2)</f>
        <v>0</v>
      </c>
      <c r="BL464" s="19" t="s">
        <v>141</v>
      </c>
      <c r="BM464" s="184" t="s">
        <v>921</v>
      </c>
    </row>
    <row r="465" s="1" customFormat="1">
      <c r="B465" s="38"/>
      <c r="D465" s="186" t="s">
        <v>143</v>
      </c>
      <c r="F465" s="187" t="s">
        <v>922</v>
      </c>
      <c r="I465" s="115"/>
      <c r="L465" s="38"/>
      <c r="M465" s="188"/>
      <c r="N465" s="71"/>
      <c r="O465" s="71"/>
      <c r="P465" s="71"/>
      <c r="Q465" s="71"/>
      <c r="R465" s="71"/>
      <c r="S465" s="71"/>
      <c r="T465" s="72"/>
      <c r="AT465" s="19" t="s">
        <v>143</v>
      </c>
      <c r="AU465" s="19" t="s">
        <v>87</v>
      </c>
    </row>
    <row r="466" s="12" customFormat="1">
      <c r="B466" s="189"/>
      <c r="D466" s="186" t="s">
        <v>145</v>
      </c>
      <c r="E466" s="190" t="s">
        <v>3</v>
      </c>
      <c r="F466" s="191" t="s">
        <v>560</v>
      </c>
      <c r="H466" s="190" t="s">
        <v>3</v>
      </c>
      <c r="I466" s="192"/>
      <c r="L466" s="189"/>
      <c r="M466" s="193"/>
      <c r="N466" s="194"/>
      <c r="O466" s="194"/>
      <c r="P466" s="194"/>
      <c r="Q466" s="194"/>
      <c r="R466" s="194"/>
      <c r="S466" s="194"/>
      <c r="T466" s="195"/>
      <c r="AT466" s="190" t="s">
        <v>145</v>
      </c>
      <c r="AU466" s="190" t="s">
        <v>87</v>
      </c>
      <c r="AV466" s="12" t="s">
        <v>85</v>
      </c>
      <c r="AW466" s="12" t="s">
        <v>37</v>
      </c>
      <c r="AX466" s="12" t="s">
        <v>77</v>
      </c>
      <c r="AY466" s="190" t="s">
        <v>134</v>
      </c>
    </row>
    <row r="467" s="13" customFormat="1">
      <c r="B467" s="196"/>
      <c r="D467" s="186" t="s">
        <v>145</v>
      </c>
      <c r="E467" s="197" t="s">
        <v>3</v>
      </c>
      <c r="F467" s="198" t="s">
        <v>923</v>
      </c>
      <c r="H467" s="199">
        <v>25</v>
      </c>
      <c r="I467" s="200"/>
      <c r="L467" s="196"/>
      <c r="M467" s="201"/>
      <c r="N467" s="202"/>
      <c r="O467" s="202"/>
      <c r="P467" s="202"/>
      <c r="Q467" s="202"/>
      <c r="R467" s="202"/>
      <c r="S467" s="202"/>
      <c r="T467" s="203"/>
      <c r="AT467" s="197" t="s">
        <v>145</v>
      </c>
      <c r="AU467" s="197" t="s">
        <v>87</v>
      </c>
      <c r="AV467" s="13" t="s">
        <v>87</v>
      </c>
      <c r="AW467" s="13" t="s">
        <v>37</v>
      </c>
      <c r="AX467" s="13" t="s">
        <v>85</v>
      </c>
      <c r="AY467" s="197" t="s">
        <v>134</v>
      </c>
    </row>
    <row r="468" s="1" customFormat="1" ht="24" customHeight="1">
      <c r="B468" s="172"/>
      <c r="C468" s="173" t="s">
        <v>924</v>
      </c>
      <c r="D468" s="173" t="s">
        <v>136</v>
      </c>
      <c r="E468" s="174" t="s">
        <v>925</v>
      </c>
      <c r="F468" s="175" t="s">
        <v>926</v>
      </c>
      <c r="G468" s="176" t="s">
        <v>139</v>
      </c>
      <c r="H468" s="177">
        <v>176.59999999999999</v>
      </c>
      <c r="I468" s="178"/>
      <c r="J468" s="179">
        <f>ROUND(I468*H468,2)</f>
        <v>0</v>
      </c>
      <c r="K468" s="175" t="s">
        <v>140</v>
      </c>
      <c r="L468" s="38"/>
      <c r="M468" s="180" t="s">
        <v>3</v>
      </c>
      <c r="N468" s="181" t="s">
        <v>48</v>
      </c>
      <c r="O468" s="71"/>
      <c r="P468" s="182">
        <f>O468*H468</f>
        <v>0</v>
      </c>
      <c r="Q468" s="182">
        <v>0</v>
      </c>
      <c r="R468" s="182">
        <f>Q468*H468</f>
        <v>0</v>
      </c>
      <c r="S468" s="182">
        <v>0</v>
      </c>
      <c r="T468" s="183">
        <f>S468*H468</f>
        <v>0</v>
      </c>
      <c r="AR468" s="184" t="s">
        <v>141</v>
      </c>
      <c r="AT468" s="184" t="s">
        <v>136</v>
      </c>
      <c r="AU468" s="184" t="s">
        <v>87</v>
      </c>
      <c r="AY468" s="19" t="s">
        <v>134</v>
      </c>
      <c r="BE468" s="185">
        <f>IF(N468="základní",J468,0)</f>
        <v>0</v>
      </c>
      <c r="BF468" s="185">
        <f>IF(N468="snížená",J468,0)</f>
        <v>0</v>
      </c>
      <c r="BG468" s="185">
        <f>IF(N468="zákl. přenesená",J468,0)</f>
        <v>0</v>
      </c>
      <c r="BH468" s="185">
        <f>IF(N468="sníž. přenesená",J468,0)</f>
        <v>0</v>
      </c>
      <c r="BI468" s="185">
        <f>IF(N468="nulová",J468,0)</f>
        <v>0</v>
      </c>
      <c r="BJ468" s="19" t="s">
        <v>85</v>
      </c>
      <c r="BK468" s="185">
        <f>ROUND(I468*H468,2)</f>
        <v>0</v>
      </c>
      <c r="BL468" s="19" t="s">
        <v>141</v>
      </c>
      <c r="BM468" s="184" t="s">
        <v>927</v>
      </c>
    </row>
    <row r="469" s="12" customFormat="1">
      <c r="B469" s="189"/>
      <c r="D469" s="186" t="s">
        <v>145</v>
      </c>
      <c r="E469" s="190" t="s">
        <v>3</v>
      </c>
      <c r="F469" s="191" t="s">
        <v>560</v>
      </c>
      <c r="H469" s="190" t="s">
        <v>3</v>
      </c>
      <c r="I469" s="192"/>
      <c r="L469" s="189"/>
      <c r="M469" s="193"/>
      <c r="N469" s="194"/>
      <c r="O469" s="194"/>
      <c r="P469" s="194"/>
      <c r="Q469" s="194"/>
      <c r="R469" s="194"/>
      <c r="S469" s="194"/>
      <c r="T469" s="195"/>
      <c r="AT469" s="190" t="s">
        <v>145</v>
      </c>
      <c r="AU469" s="190" t="s">
        <v>87</v>
      </c>
      <c r="AV469" s="12" t="s">
        <v>85</v>
      </c>
      <c r="AW469" s="12" t="s">
        <v>37</v>
      </c>
      <c r="AX469" s="12" t="s">
        <v>77</v>
      </c>
      <c r="AY469" s="190" t="s">
        <v>134</v>
      </c>
    </row>
    <row r="470" s="12" customFormat="1">
      <c r="B470" s="189"/>
      <c r="D470" s="186" t="s">
        <v>145</v>
      </c>
      <c r="E470" s="190" t="s">
        <v>3</v>
      </c>
      <c r="F470" s="191" t="s">
        <v>928</v>
      </c>
      <c r="H470" s="190" t="s">
        <v>3</v>
      </c>
      <c r="I470" s="192"/>
      <c r="L470" s="189"/>
      <c r="M470" s="193"/>
      <c r="N470" s="194"/>
      <c r="O470" s="194"/>
      <c r="P470" s="194"/>
      <c r="Q470" s="194"/>
      <c r="R470" s="194"/>
      <c r="S470" s="194"/>
      <c r="T470" s="195"/>
      <c r="AT470" s="190" t="s">
        <v>145</v>
      </c>
      <c r="AU470" s="190" t="s">
        <v>87</v>
      </c>
      <c r="AV470" s="12" t="s">
        <v>85</v>
      </c>
      <c r="AW470" s="12" t="s">
        <v>37</v>
      </c>
      <c r="AX470" s="12" t="s">
        <v>77</v>
      </c>
      <c r="AY470" s="190" t="s">
        <v>134</v>
      </c>
    </row>
    <row r="471" s="13" customFormat="1">
      <c r="B471" s="196"/>
      <c r="D471" s="186" t="s">
        <v>145</v>
      </c>
      <c r="E471" s="197" t="s">
        <v>3</v>
      </c>
      <c r="F471" s="198" t="s">
        <v>910</v>
      </c>
      <c r="H471" s="199">
        <v>137.19999999999999</v>
      </c>
      <c r="I471" s="200"/>
      <c r="L471" s="196"/>
      <c r="M471" s="201"/>
      <c r="N471" s="202"/>
      <c r="O471" s="202"/>
      <c r="P471" s="202"/>
      <c r="Q471" s="202"/>
      <c r="R471" s="202"/>
      <c r="S471" s="202"/>
      <c r="T471" s="203"/>
      <c r="AT471" s="197" t="s">
        <v>145</v>
      </c>
      <c r="AU471" s="197" t="s">
        <v>87</v>
      </c>
      <c r="AV471" s="13" t="s">
        <v>87</v>
      </c>
      <c r="AW471" s="13" t="s">
        <v>37</v>
      </c>
      <c r="AX471" s="13" t="s">
        <v>77</v>
      </c>
      <c r="AY471" s="197" t="s">
        <v>134</v>
      </c>
    </row>
    <row r="472" s="13" customFormat="1">
      <c r="B472" s="196"/>
      <c r="D472" s="186" t="s">
        <v>145</v>
      </c>
      <c r="E472" s="197" t="s">
        <v>3</v>
      </c>
      <c r="F472" s="198" t="s">
        <v>911</v>
      </c>
      <c r="H472" s="199">
        <v>39.399999999999999</v>
      </c>
      <c r="I472" s="200"/>
      <c r="L472" s="196"/>
      <c r="M472" s="201"/>
      <c r="N472" s="202"/>
      <c r="O472" s="202"/>
      <c r="P472" s="202"/>
      <c r="Q472" s="202"/>
      <c r="R472" s="202"/>
      <c r="S472" s="202"/>
      <c r="T472" s="203"/>
      <c r="AT472" s="197" t="s">
        <v>145</v>
      </c>
      <c r="AU472" s="197" t="s">
        <v>87</v>
      </c>
      <c r="AV472" s="13" t="s">
        <v>87</v>
      </c>
      <c r="AW472" s="13" t="s">
        <v>37</v>
      </c>
      <c r="AX472" s="13" t="s">
        <v>77</v>
      </c>
      <c r="AY472" s="197" t="s">
        <v>134</v>
      </c>
    </row>
    <row r="473" s="14" customFormat="1">
      <c r="B473" s="204"/>
      <c r="D473" s="186" t="s">
        <v>145</v>
      </c>
      <c r="E473" s="205" t="s">
        <v>3</v>
      </c>
      <c r="F473" s="206" t="s">
        <v>192</v>
      </c>
      <c r="H473" s="207">
        <v>176.59999999999999</v>
      </c>
      <c r="I473" s="208"/>
      <c r="L473" s="204"/>
      <c r="M473" s="209"/>
      <c r="N473" s="210"/>
      <c r="O473" s="210"/>
      <c r="P473" s="210"/>
      <c r="Q473" s="210"/>
      <c r="R473" s="210"/>
      <c r="S473" s="210"/>
      <c r="T473" s="211"/>
      <c r="AT473" s="205" t="s">
        <v>145</v>
      </c>
      <c r="AU473" s="205" t="s">
        <v>87</v>
      </c>
      <c r="AV473" s="14" t="s">
        <v>141</v>
      </c>
      <c r="AW473" s="14" t="s">
        <v>37</v>
      </c>
      <c r="AX473" s="14" t="s">
        <v>85</v>
      </c>
      <c r="AY473" s="205" t="s">
        <v>134</v>
      </c>
    </row>
    <row r="474" s="1" customFormat="1" ht="24" customHeight="1">
      <c r="B474" s="172"/>
      <c r="C474" s="173" t="s">
        <v>929</v>
      </c>
      <c r="D474" s="173" t="s">
        <v>136</v>
      </c>
      <c r="E474" s="174" t="s">
        <v>930</v>
      </c>
      <c r="F474" s="175" t="s">
        <v>931</v>
      </c>
      <c r="G474" s="176" t="s">
        <v>139</v>
      </c>
      <c r="H474" s="177">
        <v>205.30000000000001</v>
      </c>
      <c r="I474" s="178"/>
      <c r="J474" s="179">
        <f>ROUND(I474*H474,2)</f>
        <v>0</v>
      </c>
      <c r="K474" s="175" t="s">
        <v>140</v>
      </c>
      <c r="L474" s="38"/>
      <c r="M474" s="180" t="s">
        <v>3</v>
      </c>
      <c r="N474" s="181" t="s">
        <v>48</v>
      </c>
      <c r="O474" s="71"/>
      <c r="P474" s="182">
        <f>O474*H474</f>
        <v>0</v>
      </c>
      <c r="Q474" s="182">
        <v>0</v>
      </c>
      <c r="R474" s="182">
        <f>Q474*H474</f>
        <v>0</v>
      </c>
      <c r="S474" s="182">
        <v>0</v>
      </c>
      <c r="T474" s="183">
        <f>S474*H474</f>
        <v>0</v>
      </c>
      <c r="AR474" s="184" t="s">
        <v>141</v>
      </c>
      <c r="AT474" s="184" t="s">
        <v>136</v>
      </c>
      <c r="AU474" s="184" t="s">
        <v>87</v>
      </c>
      <c r="AY474" s="19" t="s">
        <v>134</v>
      </c>
      <c r="BE474" s="185">
        <f>IF(N474="základní",J474,0)</f>
        <v>0</v>
      </c>
      <c r="BF474" s="185">
        <f>IF(N474="snížená",J474,0)</f>
        <v>0</v>
      </c>
      <c r="BG474" s="185">
        <f>IF(N474="zákl. přenesená",J474,0)</f>
        <v>0</v>
      </c>
      <c r="BH474" s="185">
        <f>IF(N474="sníž. přenesená",J474,0)</f>
        <v>0</v>
      </c>
      <c r="BI474" s="185">
        <f>IF(N474="nulová",J474,0)</f>
        <v>0</v>
      </c>
      <c r="BJ474" s="19" t="s">
        <v>85</v>
      </c>
      <c r="BK474" s="185">
        <f>ROUND(I474*H474,2)</f>
        <v>0</v>
      </c>
      <c r="BL474" s="19" t="s">
        <v>141</v>
      </c>
      <c r="BM474" s="184" t="s">
        <v>932</v>
      </c>
    </row>
    <row r="475" s="12" customFormat="1">
      <c r="B475" s="189"/>
      <c r="D475" s="186" t="s">
        <v>145</v>
      </c>
      <c r="E475" s="190" t="s">
        <v>3</v>
      </c>
      <c r="F475" s="191" t="s">
        <v>560</v>
      </c>
      <c r="H475" s="190" t="s">
        <v>3</v>
      </c>
      <c r="I475" s="192"/>
      <c r="L475" s="189"/>
      <c r="M475" s="193"/>
      <c r="N475" s="194"/>
      <c r="O475" s="194"/>
      <c r="P475" s="194"/>
      <c r="Q475" s="194"/>
      <c r="R475" s="194"/>
      <c r="S475" s="194"/>
      <c r="T475" s="195"/>
      <c r="AT475" s="190" t="s">
        <v>145</v>
      </c>
      <c r="AU475" s="190" t="s">
        <v>87</v>
      </c>
      <c r="AV475" s="12" t="s">
        <v>85</v>
      </c>
      <c r="AW475" s="12" t="s">
        <v>37</v>
      </c>
      <c r="AX475" s="12" t="s">
        <v>77</v>
      </c>
      <c r="AY475" s="190" t="s">
        <v>134</v>
      </c>
    </row>
    <row r="476" s="12" customFormat="1">
      <c r="B476" s="189"/>
      <c r="D476" s="186" t="s">
        <v>145</v>
      </c>
      <c r="E476" s="190" t="s">
        <v>3</v>
      </c>
      <c r="F476" s="191" t="s">
        <v>933</v>
      </c>
      <c r="H476" s="190" t="s">
        <v>3</v>
      </c>
      <c r="I476" s="192"/>
      <c r="L476" s="189"/>
      <c r="M476" s="193"/>
      <c r="N476" s="194"/>
      <c r="O476" s="194"/>
      <c r="P476" s="194"/>
      <c r="Q476" s="194"/>
      <c r="R476" s="194"/>
      <c r="S476" s="194"/>
      <c r="T476" s="195"/>
      <c r="AT476" s="190" t="s">
        <v>145</v>
      </c>
      <c r="AU476" s="190" t="s">
        <v>87</v>
      </c>
      <c r="AV476" s="12" t="s">
        <v>85</v>
      </c>
      <c r="AW476" s="12" t="s">
        <v>37</v>
      </c>
      <c r="AX476" s="12" t="s">
        <v>77</v>
      </c>
      <c r="AY476" s="190" t="s">
        <v>134</v>
      </c>
    </row>
    <row r="477" s="13" customFormat="1">
      <c r="B477" s="196"/>
      <c r="D477" s="186" t="s">
        <v>145</v>
      </c>
      <c r="E477" s="197" t="s">
        <v>3</v>
      </c>
      <c r="F477" s="198" t="s">
        <v>910</v>
      </c>
      <c r="H477" s="199">
        <v>137.19999999999999</v>
      </c>
      <c r="I477" s="200"/>
      <c r="L477" s="196"/>
      <c r="M477" s="201"/>
      <c r="N477" s="202"/>
      <c r="O477" s="202"/>
      <c r="P477" s="202"/>
      <c r="Q477" s="202"/>
      <c r="R477" s="202"/>
      <c r="S477" s="202"/>
      <c r="T477" s="203"/>
      <c r="AT477" s="197" t="s">
        <v>145</v>
      </c>
      <c r="AU477" s="197" t="s">
        <v>87</v>
      </c>
      <c r="AV477" s="13" t="s">
        <v>87</v>
      </c>
      <c r="AW477" s="13" t="s">
        <v>37</v>
      </c>
      <c r="AX477" s="13" t="s">
        <v>77</v>
      </c>
      <c r="AY477" s="197" t="s">
        <v>134</v>
      </c>
    </row>
    <row r="478" s="13" customFormat="1">
      <c r="B478" s="196"/>
      <c r="D478" s="186" t="s">
        <v>145</v>
      </c>
      <c r="E478" s="197" t="s">
        <v>3</v>
      </c>
      <c r="F478" s="198" t="s">
        <v>911</v>
      </c>
      <c r="H478" s="199">
        <v>39.399999999999999</v>
      </c>
      <c r="I478" s="200"/>
      <c r="L478" s="196"/>
      <c r="M478" s="201"/>
      <c r="N478" s="202"/>
      <c r="O478" s="202"/>
      <c r="P478" s="202"/>
      <c r="Q478" s="202"/>
      <c r="R478" s="202"/>
      <c r="S478" s="202"/>
      <c r="T478" s="203"/>
      <c r="AT478" s="197" t="s">
        <v>145</v>
      </c>
      <c r="AU478" s="197" t="s">
        <v>87</v>
      </c>
      <c r="AV478" s="13" t="s">
        <v>87</v>
      </c>
      <c r="AW478" s="13" t="s">
        <v>37</v>
      </c>
      <c r="AX478" s="13" t="s">
        <v>77</v>
      </c>
      <c r="AY478" s="197" t="s">
        <v>134</v>
      </c>
    </row>
    <row r="479" s="13" customFormat="1">
      <c r="B479" s="196"/>
      <c r="D479" s="186" t="s">
        <v>145</v>
      </c>
      <c r="E479" s="197" t="s">
        <v>3</v>
      </c>
      <c r="F479" s="198" t="s">
        <v>934</v>
      </c>
      <c r="H479" s="199">
        <v>28.699999999999999</v>
      </c>
      <c r="I479" s="200"/>
      <c r="L479" s="196"/>
      <c r="M479" s="201"/>
      <c r="N479" s="202"/>
      <c r="O479" s="202"/>
      <c r="P479" s="202"/>
      <c r="Q479" s="202"/>
      <c r="R479" s="202"/>
      <c r="S479" s="202"/>
      <c r="T479" s="203"/>
      <c r="AT479" s="197" t="s">
        <v>145</v>
      </c>
      <c r="AU479" s="197" t="s">
        <v>87</v>
      </c>
      <c r="AV479" s="13" t="s">
        <v>87</v>
      </c>
      <c r="AW479" s="13" t="s">
        <v>37</v>
      </c>
      <c r="AX479" s="13" t="s">
        <v>77</v>
      </c>
      <c r="AY479" s="197" t="s">
        <v>134</v>
      </c>
    </row>
    <row r="480" s="14" customFormat="1">
      <c r="B480" s="204"/>
      <c r="D480" s="186" t="s">
        <v>145</v>
      </c>
      <c r="E480" s="205" t="s">
        <v>3</v>
      </c>
      <c r="F480" s="206" t="s">
        <v>192</v>
      </c>
      <c r="H480" s="207">
        <v>205.30000000000001</v>
      </c>
      <c r="I480" s="208"/>
      <c r="L480" s="204"/>
      <c r="M480" s="209"/>
      <c r="N480" s="210"/>
      <c r="O480" s="210"/>
      <c r="P480" s="210"/>
      <c r="Q480" s="210"/>
      <c r="R480" s="210"/>
      <c r="S480" s="210"/>
      <c r="T480" s="211"/>
      <c r="AT480" s="205" t="s">
        <v>145</v>
      </c>
      <c r="AU480" s="205" t="s">
        <v>87</v>
      </c>
      <c r="AV480" s="14" t="s">
        <v>141</v>
      </c>
      <c r="AW480" s="14" t="s">
        <v>37</v>
      </c>
      <c r="AX480" s="14" t="s">
        <v>85</v>
      </c>
      <c r="AY480" s="205" t="s">
        <v>134</v>
      </c>
    </row>
    <row r="481" s="1" customFormat="1" ht="24" customHeight="1">
      <c r="B481" s="172"/>
      <c r="C481" s="173" t="s">
        <v>935</v>
      </c>
      <c r="D481" s="173" t="s">
        <v>136</v>
      </c>
      <c r="E481" s="174" t="s">
        <v>936</v>
      </c>
      <c r="F481" s="175" t="s">
        <v>937</v>
      </c>
      <c r="G481" s="176" t="s">
        <v>139</v>
      </c>
      <c r="H481" s="177">
        <v>176.59999999999999</v>
      </c>
      <c r="I481" s="178"/>
      <c r="J481" s="179">
        <f>ROUND(I481*H481,2)</f>
        <v>0</v>
      </c>
      <c r="K481" s="175" t="s">
        <v>140</v>
      </c>
      <c r="L481" s="38"/>
      <c r="M481" s="180" t="s">
        <v>3</v>
      </c>
      <c r="N481" s="181" t="s">
        <v>48</v>
      </c>
      <c r="O481" s="71"/>
      <c r="P481" s="182">
        <f>O481*H481</f>
        <v>0</v>
      </c>
      <c r="Q481" s="182">
        <v>0</v>
      </c>
      <c r="R481" s="182">
        <f>Q481*H481</f>
        <v>0</v>
      </c>
      <c r="S481" s="182">
        <v>0</v>
      </c>
      <c r="T481" s="183">
        <f>S481*H481</f>
        <v>0</v>
      </c>
      <c r="AR481" s="184" t="s">
        <v>141</v>
      </c>
      <c r="AT481" s="184" t="s">
        <v>136</v>
      </c>
      <c r="AU481" s="184" t="s">
        <v>87</v>
      </c>
      <c r="AY481" s="19" t="s">
        <v>134</v>
      </c>
      <c r="BE481" s="185">
        <f>IF(N481="základní",J481,0)</f>
        <v>0</v>
      </c>
      <c r="BF481" s="185">
        <f>IF(N481="snížená",J481,0)</f>
        <v>0</v>
      </c>
      <c r="BG481" s="185">
        <f>IF(N481="zákl. přenesená",J481,0)</f>
        <v>0</v>
      </c>
      <c r="BH481" s="185">
        <f>IF(N481="sníž. přenesená",J481,0)</f>
        <v>0</v>
      </c>
      <c r="BI481" s="185">
        <f>IF(N481="nulová",J481,0)</f>
        <v>0</v>
      </c>
      <c r="BJ481" s="19" t="s">
        <v>85</v>
      </c>
      <c r="BK481" s="185">
        <f>ROUND(I481*H481,2)</f>
        <v>0</v>
      </c>
      <c r="BL481" s="19" t="s">
        <v>141</v>
      </c>
      <c r="BM481" s="184" t="s">
        <v>938</v>
      </c>
    </row>
    <row r="482" s="12" customFormat="1">
      <c r="B482" s="189"/>
      <c r="D482" s="186" t="s">
        <v>145</v>
      </c>
      <c r="E482" s="190" t="s">
        <v>3</v>
      </c>
      <c r="F482" s="191" t="s">
        <v>560</v>
      </c>
      <c r="H482" s="190" t="s">
        <v>3</v>
      </c>
      <c r="I482" s="192"/>
      <c r="L482" s="189"/>
      <c r="M482" s="193"/>
      <c r="N482" s="194"/>
      <c r="O482" s="194"/>
      <c r="P482" s="194"/>
      <c r="Q482" s="194"/>
      <c r="R482" s="194"/>
      <c r="S482" s="194"/>
      <c r="T482" s="195"/>
      <c r="AT482" s="190" t="s">
        <v>145</v>
      </c>
      <c r="AU482" s="190" t="s">
        <v>87</v>
      </c>
      <c r="AV482" s="12" t="s">
        <v>85</v>
      </c>
      <c r="AW482" s="12" t="s">
        <v>37</v>
      </c>
      <c r="AX482" s="12" t="s">
        <v>77</v>
      </c>
      <c r="AY482" s="190" t="s">
        <v>134</v>
      </c>
    </row>
    <row r="483" s="12" customFormat="1">
      <c r="B483" s="189"/>
      <c r="D483" s="186" t="s">
        <v>145</v>
      </c>
      <c r="E483" s="190" t="s">
        <v>3</v>
      </c>
      <c r="F483" s="191" t="s">
        <v>939</v>
      </c>
      <c r="H483" s="190" t="s">
        <v>3</v>
      </c>
      <c r="I483" s="192"/>
      <c r="L483" s="189"/>
      <c r="M483" s="193"/>
      <c r="N483" s="194"/>
      <c r="O483" s="194"/>
      <c r="P483" s="194"/>
      <c r="Q483" s="194"/>
      <c r="R483" s="194"/>
      <c r="S483" s="194"/>
      <c r="T483" s="195"/>
      <c r="AT483" s="190" t="s">
        <v>145</v>
      </c>
      <c r="AU483" s="190" t="s">
        <v>87</v>
      </c>
      <c r="AV483" s="12" t="s">
        <v>85</v>
      </c>
      <c r="AW483" s="12" t="s">
        <v>37</v>
      </c>
      <c r="AX483" s="12" t="s">
        <v>77</v>
      </c>
      <c r="AY483" s="190" t="s">
        <v>134</v>
      </c>
    </row>
    <row r="484" s="13" customFormat="1">
      <c r="B484" s="196"/>
      <c r="D484" s="186" t="s">
        <v>145</v>
      </c>
      <c r="E484" s="197" t="s">
        <v>3</v>
      </c>
      <c r="F484" s="198" t="s">
        <v>910</v>
      </c>
      <c r="H484" s="199">
        <v>137.19999999999999</v>
      </c>
      <c r="I484" s="200"/>
      <c r="L484" s="196"/>
      <c r="M484" s="201"/>
      <c r="N484" s="202"/>
      <c r="O484" s="202"/>
      <c r="P484" s="202"/>
      <c r="Q484" s="202"/>
      <c r="R484" s="202"/>
      <c r="S484" s="202"/>
      <c r="T484" s="203"/>
      <c r="AT484" s="197" t="s">
        <v>145</v>
      </c>
      <c r="AU484" s="197" t="s">
        <v>87</v>
      </c>
      <c r="AV484" s="13" t="s">
        <v>87</v>
      </c>
      <c r="AW484" s="13" t="s">
        <v>37</v>
      </c>
      <c r="AX484" s="13" t="s">
        <v>77</v>
      </c>
      <c r="AY484" s="197" t="s">
        <v>134</v>
      </c>
    </row>
    <row r="485" s="13" customFormat="1">
      <c r="B485" s="196"/>
      <c r="D485" s="186" t="s">
        <v>145</v>
      </c>
      <c r="E485" s="197" t="s">
        <v>3</v>
      </c>
      <c r="F485" s="198" t="s">
        <v>911</v>
      </c>
      <c r="H485" s="199">
        <v>39.399999999999999</v>
      </c>
      <c r="I485" s="200"/>
      <c r="L485" s="196"/>
      <c r="M485" s="201"/>
      <c r="N485" s="202"/>
      <c r="O485" s="202"/>
      <c r="P485" s="202"/>
      <c r="Q485" s="202"/>
      <c r="R485" s="202"/>
      <c r="S485" s="202"/>
      <c r="T485" s="203"/>
      <c r="AT485" s="197" t="s">
        <v>145</v>
      </c>
      <c r="AU485" s="197" t="s">
        <v>87</v>
      </c>
      <c r="AV485" s="13" t="s">
        <v>87</v>
      </c>
      <c r="AW485" s="13" t="s">
        <v>37</v>
      </c>
      <c r="AX485" s="13" t="s">
        <v>77</v>
      </c>
      <c r="AY485" s="197" t="s">
        <v>134</v>
      </c>
    </row>
    <row r="486" s="14" customFormat="1">
      <c r="B486" s="204"/>
      <c r="D486" s="186" t="s">
        <v>145</v>
      </c>
      <c r="E486" s="205" t="s">
        <v>3</v>
      </c>
      <c r="F486" s="206" t="s">
        <v>192</v>
      </c>
      <c r="H486" s="207">
        <v>176.59999999999999</v>
      </c>
      <c r="I486" s="208"/>
      <c r="L486" s="204"/>
      <c r="M486" s="209"/>
      <c r="N486" s="210"/>
      <c r="O486" s="210"/>
      <c r="P486" s="210"/>
      <c r="Q486" s="210"/>
      <c r="R486" s="210"/>
      <c r="S486" s="210"/>
      <c r="T486" s="211"/>
      <c r="AT486" s="205" t="s">
        <v>145</v>
      </c>
      <c r="AU486" s="205" t="s">
        <v>87</v>
      </c>
      <c r="AV486" s="14" t="s">
        <v>141</v>
      </c>
      <c r="AW486" s="14" t="s">
        <v>37</v>
      </c>
      <c r="AX486" s="14" t="s">
        <v>85</v>
      </c>
      <c r="AY486" s="205" t="s">
        <v>134</v>
      </c>
    </row>
    <row r="487" s="1" customFormat="1" ht="36" customHeight="1">
      <c r="B487" s="172"/>
      <c r="C487" s="173" t="s">
        <v>940</v>
      </c>
      <c r="D487" s="173" t="s">
        <v>136</v>
      </c>
      <c r="E487" s="174" t="s">
        <v>941</v>
      </c>
      <c r="F487" s="175" t="s">
        <v>942</v>
      </c>
      <c r="G487" s="176" t="s">
        <v>139</v>
      </c>
      <c r="H487" s="177">
        <v>205.30000000000001</v>
      </c>
      <c r="I487" s="178"/>
      <c r="J487" s="179">
        <f>ROUND(I487*H487,2)</f>
        <v>0</v>
      </c>
      <c r="K487" s="175" t="s">
        <v>140</v>
      </c>
      <c r="L487" s="38"/>
      <c r="M487" s="180" t="s">
        <v>3</v>
      </c>
      <c r="N487" s="181" t="s">
        <v>48</v>
      </c>
      <c r="O487" s="71"/>
      <c r="P487" s="182">
        <f>O487*H487</f>
        <v>0</v>
      </c>
      <c r="Q487" s="182">
        <v>0</v>
      </c>
      <c r="R487" s="182">
        <f>Q487*H487</f>
        <v>0</v>
      </c>
      <c r="S487" s="182">
        <v>0</v>
      </c>
      <c r="T487" s="183">
        <f>S487*H487</f>
        <v>0</v>
      </c>
      <c r="AR487" s="184" t="s">
        <v>141</v>
      </c>
      <c r="AT487" s="184" t="s">
        <v>136</v>
      </c>
      <c r="AU487" s="184" t="s">
        <v>87</v>
      </c>
      <c r="AY487" s="19" t="s">
        <v>134</v>
      </c>
      <c r="BE487" s="185">
        <f>IF(N487="základní",J487,0)</f>
        <v>0</v>
      </c>
      <c r="BF487" s="185">
        <f>IF(N487="snížená",J487,0)</f>
        <v>0</v>
      </c>
      <c r="BG487" s="185">
        <f>IF(N487="zákl. přenesená",J487,0)</f>
        <v>0</v>
      </c>
      <c r="BH487" s="185">
        <f>IF(N487="sníž. přenesená",J487,0)</f>
        <v>0</v>
      </c>
      <c r="BI487" s="185">
        <f>IF(N487="nulová",J487,0)</f>
        <v>0</v>
      </c>
      <c r="BJ487" s="19" t="s">
        <v>85</v>
      </c>
      <c r="BK487" s="185">
        <f>ROUND(I487*H487,2)</f>
        <v>0</v>
      </c>
      <c r="BL487" s="19" t="s">
        <v>141</v>
      </c>
      <c r="BM487" s="184" t="s">
        <v>943</v>
      </c>
    </row>
    <row r="488" s="1" customFormat="1">
      <c r="B488" s="38"/>
      <c r="D488" s="186" t="s">
        <v>143</v>
      </c>
      <c r="F488" s="187" t="s">
        <v>944</v>
      </c>
      <c r="I488" s="115"/>
      <c r="L488" s="38"/>
      <c r="M488" s="188"/>
      <c r="N488" s="71"/>
      <c r="O488" s="71"/>
      <c r="P488" s="71"/>
      <c r="Q488" s="71"/>
      <c r="R488" s="71"/>
      <c r="S488" s="71"/>
      <c r="T488" s="72"/>
      <c r="AT488" s="19" t="s">
        <v>143</v>
      </c>
      <c r="AU488" s="19" t="s">
        <v>87</v>
      </c>
    </row>
    <row r="489" s="12" customFormat="1">
      <c r="B489" s="189"/>
      <c r="D489" s="186" t="s">
        <v>145</v>
      </c>
      <c r="E489" s="190" t="s">
        <v>3</v>
      </c>
      <c r="F489" s="191" t="s">
        <v>560</v>
      </c>
      <c r="H489" s="190" t="s">
        <v>3</v>
      </c>
      <c r="I489" s="192"/>
      <c r="L489" s="189"/>
      <c r="M489" s="193"/>
      <c r="N489" s="194"/>
      <c r="O489" s="194"/>
      <c r="P489" s="194"/>
      <c r="Q489" s="194"/>
      <c r="R489" s="194"/>
      <c r="S489" s="194"/>
      <c r="T489" s="195"/>
      <c r="AT489" s="190" t="s">
        <v>145</v>
      </c>
      <c r="AU489" s="190" t="s">
        <v>87</v>
      </c>
      <c r="AV489" s="12" t="s">
        <v>85</v>
      </c>
      <c r="AW489" s="12" t="s">
        <v>37</v>
      </c>
      <c r="AX489" s="12" t="s">
        <v>77</v>
      </c>
      <c r="AY489" s="190" t="s">
        <v>134</v>
      </c>
    </row>
    <row r="490" s="13" customFormat="1">
      <c r="B490" s="196"/>
      <c r="D490" s="186" t="s">
        <v>145</v>
      </c>
      <c r="E490" s="197" t="s">
        <v>3</v>
      </c>
      <c r="F490" s="198" t="s">
        <v>910</v>
      </c>
      <c r="H490" s="199">
        <v>137.19999999999999</v>
      </c>
      <c r="I490" s="200"/>
      <c r="L490" s="196"/>
      <c r="M490" s="201"/>
      <c r="N490" s="202"/>
      <c r="O490" s="202"/>
      <c r="P490" s="202"/>
      <c r="Q490" s="202"/>
      <c r="R490" s="202"/>
      <c r="S490" s="202"/>
      <c r="T490" s="203"/>
      <c r="AT490" s="197" t="s">
        <v>145</v>
      </c>
      <c r="AU490" s="197" t="s">
        <v>87</v>
      </c>
      <c r="AV490" s="13" t="s">
        <v>87</v>
      </c>
      <c r="AW490" s="13" t="s">
        <v>37</v>
      </c>
      <c r="AX490" s="13" t="s">
        <v>77</v>
      </c>
      <c r="AY490" s="197" t="s">
        <v>134</v>
      </c>
    </row>
    <row r="491" s="13" customFormat="1">
      <c r="B491" s="196"/>
      <c r="D491" s="186" t="s">
        <v>145</v>
      </c>
      <c r="E491" s="197" t="s">
        <v>3</v>
      </c>
      <c r="F491" s="198" t="s">
        <v>911</v>
      </c>
      <c r="H491" s="199">
        <v>39.399999999999999</v>
      </c>
      <c r="I491" s="200"/>
      <c r="L491" s="196"/>
      <c r="M491" s="201"/>
      <c r="N491" s="202"/>
      <c r="O491" s="202"/>
      <c r="P491" s="202"/>
      <c r="Q491" s="202"/>
      <c r="R491" s="202"/>
      <c r="S491" s="202"/>
      <c r="T491" s="203"/>
      <c r="AT491" s="197" t="s">
        <v>145</v>
      </c>
      <c r="AU491" s="197" t="s">
        <v>87</v>
      </c>
      <c r="AV491" s="13" t="s">
        <v>87</v>
      </c>
      <c r="AW491" s="13" t="s">
        <v>37</v>
      </c>
      <c r="AX491" s="13" t="s">
        <v>77</v>
      </c>
      <c r="AY491" s="197" t="s">
        <v>134</v>
      </c>
    </row>
    <row r="492" s="13" customFormat="1">
      <c r="B492" s="196"/>
      <c r="D492" s="186" t="s">
        <v>145</v>
      </c>
      <c r="E492" s="197" t="s">
        <v>3</v>
      </c>
      <c r="F492" s="198" t="s">
        <v>934</v>
      </c>
      <c r="H492" s="199">
        <v>28.699999999999999</v>
      </c>
      <c r="I492" s="200"/>
      <c r="L492" s="196"/>
      <c r="M492" s="201"/>
      <c r="N492" s="202"/>
      <c r="O492" s="202"/>
      <c r="P492" s="202"/>
      <c r="Q492" s="202"/>
      <c r="R492" s="202"/>
      <c r="S492" s="202"/>
      <c r="T492" s="203"/>
      <c r="AT492" s="197" t="s">
        <v>145</v>
      </c>
      <c r="AU492" s="197" t="s">
        <v>87</v>
      </c>
      <c r="AV492" s="13" t="s">
        <v>87</v>
      </c>
      <c r="AW492" s="13" t="s">
        <v>37</v>
      </c>
      <c r="AX492" s="13" t="s">
        <v>77</v>
      </c>
      <c r="AY492" s="197" t="s">
        <v>134</v>
      </c>
    </row>
    <row r="493" s="14" customFormat="1">
      <c r="B493" s="204"/>
      <c r="D493" s="186" t="s">
        <v>145</v>
      </c>
      <c r="E493" s="205" t="s">
        <v>3</v>
      </c>
      <c r="F493" s="206" t="s">
        <v>192</v>
      </c>
      <c r="H493" s="207">
        <v>205.30000000000001</v>
      </c>
      <c r="I493" s="208"/>
      <c r="L493" s="204"/>
      <c r="M493" s="209"/>
      <c r="N493" s="210"/>
      <c r="O493" s="210"/>
      <c r="P493" s="210"/>
      <c r="Q493" s="210"/>
      <c r="R493" s="210"/>
      <c r="S493" s="210"/>
      <c r="T493" s="211"/>
      <c r="AT493" s="205" t="s">
        <v>145</v>
      </c>
      <c r="AU493" s="205" t="s">
        <v>87</v>
      </c>
      <c r="AV493" s="14" t="s">
        <v>141</v>
      </c>
      <c r="AW493" s="14" t="s">
        <v>37</v>
      </c>
      <c r="AX493" s="14" t="s">
        <v>85</v>
      </c>
      <c r="AY493" s="205" t="s">
        <v>134</v>
      </c>
    </row>
    <row r="494" s="1" customFormat="1" ht="36" customHeight="1">
      <c r="B494" s="172"/>
      <c r="C494" s="173" t="s">
        <v>945</v>
      </c>
      <c r="D494" s="173" t="s">
        <v>136</v>
      </c>
      <c r="E494" s="174" t="s">
        <v>946</v>
      </c>
      <c r="F494" s="175" t="s">
        <v>947</v>
      </c>
      <c r="G494" s="176" t="s">
        <v>139</v>
      </c>
      <c r="H494" s="177">
        <v>205.30000000000001</v>
      </c>
      <c r="I494" s="178"/>
      <c r="J494" s="179">
        <f>ROUND(I494*H494,2)</f>
        <v>0</v>
      </c>
      <c r="K494" s="175" t="s">
        <v>140</v>
      </c>
      <c r="L494" s="38"/>
      <c r="M494" s="180" t="s">
        <v>3</v>
      </c>
      <c r="N494" s="181" t="s">
        <v>48</v>
      </c>
      <c r="O494" s="71"/>
      <c r="P494" s="182">
        <f>O494*H494</f>
        <v>0</v>
      </c>
      <c r="Q494" s="182">
        <v>0</v>
      </c>
      <c r="R494" s="182">
        <f>Q494*H494</f>
        <v>0</v>
      </c>
      <c r="S494" s="182">
        <v>0</v>
      </c>
      <c r="T494" s="183">
        <f>S494*H494</f>
        <v>0</v>
      </c>
      <c r="AR494" s="184" t="s">
        <v>141</v>
      </c>
      <c r="AT494" s="184" t="s">
        <v>136</v>
      </c>
      <c r="AU494" s="184" t="s">
        <v>87</v>
      </c>
      <c r="AY494" s="19" t="s">
        <v>134</v>
      </c>
      <c r="BE494" s="185">
        <f>IF(N494="základní",J494,0)</f>
        <v>0</v>
      </c>
      <c r="BF494" s="185">
        <f>IF(N494="snížená",J494,0)</f>
        <v>0</v>
      </c>
      <c r="BG494" s="185">
        <f>IF(N494="zákl. přenesená",J494,0)</f>
        <v>0</v>
      </c>
      <c r="BH494" s="185">
        <f>IF(N494="sníž. přenesená",J494,0)</f>
        <v>0</v>
      </c>
      <c r="BI494" s="185">
        <f>IF(N494="nulová",J494,0)</f>
        <v>0</v>
      </c>
      <c r="BJ494" s="19" t="s">
        <v>85</v>
      </c>
      <c r="BK494" s="185">
        <f>ROUND(I494*H494,2)</f>
        <v>0</v>
      </c>
      <c r="BL494" s="19" t="s">
        <v>141</v>
      </c>
      <c r="BM494" s="184" t="s">
        <v>948</v>
      </c>
    </row>
    <row r="495" s="1" customFormat="1">
      <c r="B495" s="38"/>
      <c r="D495" s="186" t="s">
        <v>143</v>
      </c>
      <c r="F495" s="187" t="s">
        <v>949</v>
      </c>
      <c r="I495" s="115"/>
      <c r="L495" s="38"/>
      <c r="M495" s="188"/>
      <c r="N495" s="71"/>
      <c r="O495" s="71"/>
      <c r="P495" s="71"/>
      <c r="Q495" s="71"/>
      <c r="R495" s="71"/>
      <c r="S495" s="71"/>
      <c r="T495" s="72"/>
      <c r="AT495" s="19" t="s">
        <v>143</v>
      </c>
      <c r="AU495" s="19" t="s">
        <v>87</v>
      </c>
    </row>
    <row r="496" s="12" customFormat="1">
      <c r="B496" s="189"/>
      <c r="D496" s="186" t="s">
        <v>145</v>
      </c>
      <c r="E496" s="190" t="s">
        <v>3</v>
      </c>
      <c r="F496" s="191" t="s">
        <v>560</v>
      </c>
      <c r="H496" s="190" t="s">
        <v>3</v>
      </c>
      <c r="I496" s="192"/>
      <c r="L496" s="189"/>
      <c r="M496" s="193"/>
      <c r="N496" s="194"/>
      <c r="O496" s="194"/>
      <c r="P496" s="194"/>
      <c r="Q496" s="194"/>
      <c r="R496" s="194"/>
      <c r="S496" s="194"/>
      <c r="T496" s="195"/>
      <c r="AT496" s="190" t="s">
        <v>145</v>
      </c>
      <c r="AU496" s="190" t="s">
        <v>87</v>
      </c>
      <c r="AV496" s="12" t="s">
        <v>85</v>
      </c>
      <c r="AW496" s="12" t="s">
        <v>37</v>
      </c>
      <c r="AX496" s="12" t="s">
        <v>77</v>
      </c>
      <c r="AY496" s="190" t="s">
        <v>134</v>
      </c>
    </row>
    <row r="497" s="13" customFormat="1">
      <c r="B497" s="196"/>
      <c r="D497" s="186" t="s">
        <v>145</v>
      </c>
      <c r="E497" s="197" t="s">
        <v>3</v>
      </c>
      <c r="F497" s="198" t="s">
        <v>910</v>
      </c>
      <c r="H497" s="199">
        <v>137.19999999999999</v>
      </c>
      <c r="I497" s="200"/>
      <c r="L497" s="196"/>
      <c r="M497" s="201"/>
      <c r="N497" s="202"/>
      <c r="O497" s="202"/>
      <c r="P497" s="202"/>
      <c r="Q497" s="202"/>
      <c r="R497" s="202"/>
      <c r="S497" s="202"/>
      <c r="T497" s="203"/>
      <c r="AT497" s="197" t="s">
        <v>145</v>
      </c>
      <c r="AU497" s="197" t="s">
        <v>87</v>
      </c>
      <c r="AV497" s="13" t="s">
        <v>87</v>
      </c>
      <c r="AW497" s="13" t="s">
        <v>37</v>
      </c>
      <c r="AX497" s="13" t="s">
        <v>77</v>
      </c>
      <c r="AY497" s="197" t="s">
        <v>134</v>
      </c>
    </row>
    <row r="498" s="13" customFormat="1">
      <c r="B498" s="196"/>
      <c r="D498" s="186" t="s">
        <v>145</v>
      </c>
      <c r="E498" s="197" t="s">
        <v>3</v>
      </c>
      <c r="F498" s="198" t="s">
        <v>911</v>
      </c>
      <c r="H498" s="199">
        <v>39.399999999999999</v>
      </c>
      <c r="I498" s="200"/>
      <c r="L498" s="196"/>
      <c r="M498" s="201"/>
      <c r="N498" s="202"/>
      <c r="O498" s="202"/>
      <c r="P498" s="202"/>
      <c r="Q498" s="202"/>
      <c r="R498" s="202"/>
      <c r="S498" s="202"/>
      <c r="T498" s="203"/>
      <c r="AT498" s="197" t="s">
        <v>145</v>
      </c>
      <c r="AU498" s="197" t="s">
        <v>87</v>
      </c>
      <c r="AV498" s="13" t="s">
        <v>87</v>
      </c>
      <c r="AW498" s="13" t="s">
        <v>37</v>
      </c>
      <c r="AX498" s="13" t="s">
        <v>77</v>
      </c>
      <c r="AY498" s="197" t="s">
        <v>134</v>
      </c>
    </row>
    <row r="499" s="13" customFormat="1">
      <c r="B499" s="196"/>
      <c r="D499" s="186" t="s">
        <v>145</v>
      </c>
      <c r="E499" s="197" t="s">
        <v>3</v>
      </c>
      <c r="F499" s="198" t="s">
        <v>934</v>
      </c>
      <c r="H499" s="199">
        <v>28.699999999999999</v>
      </c>
      <c r="I499" s="200"/>
      <c r="L499" s="196"/>
      <c r="M499" s="201"/>
      <c r="N499" s="202"/>
      <c r="O499" s="202"/>
      <c r="P499" s="202"/>
      <c r="Q499" s="202"/>
      <c r="R499" s="202"/>
      <c r="S499" s="202"/>
      <c r="T499" s="203"/>
      <c r="AT499" s="197" t="s">
        <v>145</v>
      </c>
      <c r="AU499" s="197" t="s">
        <v>87</v>
      </c>
      <c r="AV499" s="13" t="s">
        <v>87</v>
      </c>
      <c r="AW499" s="13" t="s">
        <v>37</v>
      </c>
      <c r="AX499" s="13" t="s">
        <v>77</v>
      </c>
      <c r="AY499" s="197" t="s">
        <v>134</v>
      </c>
    </row>
    <row r="500" s="14" customFormat="1">
      <c r="B500" s="204"/>
      <c r="D500" s="186" t="s">
        <v>145</v>
      </c>
      <c r="E500" s="205" t="s">
        <v>3</v>
      </c>
      <c r="F500" s="206" t="s">
        <v>192</v>
      </c>
      <c r="H500" s="207">
        <v>205.30000000000001</v>
      </c>
      <c r="I500" s="208"/>
      <c r="L500" s="204"/>
      <c r="M500" s="209"/>
      <c r="N500" s="210"/>
      <c r="O500" s="210"/>
      <c r="P500" s="210"/>
      <c r="Q500" s="210"/>
      <c r="R500" s="210"/>
      <c r="S500" s="210"/>
      <c r="T500" s="211"/>
      <c r="AT500" s="205" t="s">
        <v>145</v>
      </c>
      <c r="AU500" s="205" t="s">
        <v>87</v>
      </c>
      <c r="AV500" s="14" t="s">
        <v>141</v>
      </c>
      <c r="AW500" s="14" t="s">
        <v>37</v>
      </c>
      <c r="AX500" s="14" t="s">
        <v>85</v>
      </c>
      <c r="AY500" s="205" t="s">
        <v>134</v>
      </c>
    </row>
    <row r="501" s="1" customFormat="1" ht="36" customHeight="1">
      <c r="B501" s="172"/>
      <c r="C501" s="173" t="s">
        <v>950</v>
      </c>
      <c r="D501" s="173" t="s">
        <v>136</v>
      </c>
      <c r="E501" s="174" t="s">
        <v>951</v>
      </c>
      <c r="F501" s="175" t="s">
        <v>952</v>
      </c>
      <c r="G501" s="176" t="s">
        <v>139</v>
      </c>
      <c r="H501" s="177">
        <v>28.699999999999999</v>
      </c>
      <c r="I501" s="178"/>
      <c r="J501" s="179">
        <f>ROUND(I501*H501,2)</f>
        <v>0</v>
      </c>
      <c r="K501" s="175" t="s">
        <v>140</v>
      </c>
      <c r="L501" s="38"/>
      <c r="M501" s="180" t="s">
        <v>3</v>
      </c>
      <c r="N501" s="181" t="s">
        <v>48</v>
      </c>
      <c r="O501" s="71"/>
      <c r="P501" s="182">
        <f>O501*H501</f>
        <v>0</v>
      </c>
      <c r="Q501" s="182">
        <v>0</v>
      </c>
      <c r="R501" s="182">
        <f>Q501*H501</f>
        <v>0</v>
      </c>
      <c r="S501" s="182">
        <v>0</v>
      </c>
      <c r="T501" s="183">
        <f>S501*H501</f>
        <v>0</v>
      </c>
      <c r="AR501" s="184" t="s">
        <v>141</v>
      </c>
      <c r="AT501" s="184" t="s">
        <v>136</v>
      </c>
      <c r="AU501" s="184" t="s">
        <v>87</v>
      </c>
      <c r="AY501" s="19" t="s">
        <v>134</v>
      </c>
      <c r="BE501" s="185">
        <f>IF(N501="základní",J501,0)</f>
        <v>0</v>
      </c>
      <c r="BF501" s="185">
        <f>IF(N501="snížená",J501,0)</f>
        <v>0</v>
      </c>
      <c r="BG501" s="185">
        <f>IF(N501="zákl. přenesená",J501,0)</f>
        <v>0</v>
      </c>
      <c r="BH501" s="185">
        <f>IF(N501="sníž. přenesená",J501,0)</f>
        <v>0</v>
      </c>
      <c r="BI501" s="185">
        <f>IF(N501="nulová",J501,0)</f>
        <v>0</v>
      </c>
      <c r="BJ501" s="19" t="s">
        <v>85</v>
      </c>
      <c r="BK501" s="185">
        <f>ROUND(I501*H501,2)</f>
        <v>0</v>
      </c>
      <c r="BL501" s="19" t="s">
        <v>141</v>
      </c>
      <c r="BM501" s="184" t="s">
        <v>953</v>
      </c>
    </row>
    <row r="502" s="1" customFormat="1">
      <c r="B502" s="38"/>
      <c r="D502" s="186" t="s">
        <v>143</v>
      </c>
      <c r="F502" s="187" t="s">
        <v>954</v>
      </c>
      <c r="I502" s="115"/>
      <c r="L502" s="38"/>
      <c r="M502" s="188"/>
      <c r="N502" s="71"/>
      <c r="O502" s="71"/>
      <c r="P502" s="71"/>
      <c r="Q502" s="71"/>
      <c r="R502" s="71"/>
      <c r="S502" s="71"/>
      <c r="T502" s="72"/>
      <c r="AT502" s="19" t="s">
        <v>143</v>
      </c>
      <c r="AU502" s="19" t="s">
        <v>87</v>
      </c>
    </row>
    <row r="503" s="12" customFormat="1">
      <c r="B503" s="189"/>
      <c r="D503" s="186" t="s">
        <v>145</v>
      </c>
      <c r="E503" s="190" t="s">
        <v>3</v>
      </c>
      <c r="F503" s="191" t="s">
        <v>955</v>
      </c>
      <c r="H503" s="190" t="s">
        <v>3</v>
      </c>
      <c r="I503" s="192"/>
      <c r="L503" s="189"/>
      <c r="M503" s="193"/>
      <c r="N503" s="194"/>
      <c r="O503" s="194"/>
      <c r="P503" s="194"/>
      <c r="Q503" s="194"/>
      <c r="R503" s="194"/>
      <c r="S503" s="194"/>
      <c r="T503" s="195"/>
      <c r="AT503" s="190" t="s">
        <v>145</v>
      </c>
      <c r="AU503" s="190" t="s">
        <v>87</v>
      </c>
      <c r="AV503" s="12" t="s">
        <v>85</v>
      </c>
      <c r="AW503" s="12" t="s">
        <v>37</v>
      </c>
      <c r="AX503" s="12" t="s">
        <v>77</v>
      </c>
      <c r="AY503" s="190" t="s">
        <v>134</v>
      </c>
    </row>
    <row r="504" s="13" customFormat="1">
      <c r="B504" s="196"/>
      <c r="D504" s="186" t="s">
        <v>145</v>
      </c>
      <c r="E504" s="197" t="s">
        <v>3</v>
      </c>
      <c r="F504" s="198" t="s">
        <v>956</v>
      </c>
      <c r="H504" s="199">
        <v>28.699999999999999</v>
      </c>
      <c r="I504" s="200"/>
      <c r="L504" s="196"/>
      <c r="M504" s="201"/>
      <c r="N504" s="202"/>
      <c r="O504" s="202"/>
      <c r="P504" s="202"/>
      <c r="Q504" s="202"/>
      <c r="R504" s="202"/>
      <c r="S504" s="202"/>
      <c r="T504" s="203"/>
      <c r="AT504" s="197" t="s">
        <v>145</v>
      </c>
      <c r="AU504" s="197" t="s">
        <v>87</v>
      </c>
      <c r="AV504" s="13" t="s">
        <v>87</v>
      </c>
      <c r="AW504" s="13" t="s">
        <v>37</v>
      </c>
      <c r="AX504" s="13" t="s">
        <v>85</v>
      </c>
      <c r="AY504" s="197" t="s">
        <v>134</v>
      </c>
    </row>
    <row r="505" s="1" customFormat="1" ht="48" customHeight="1">
      <c r="B505" s="172"/>
      <c r="C505" s="173" t="s">
        <v>957</v>
      </c>
      <c r="D505" s="173" t="s">
        <v>136</v>
      </c>
      <c r="E505" s="174" t="s">
        <v>958</v>
      </c>
      <c r="F505" s="175" t="s">
        <v>959</v>
      </c>
      <c r="G505" s="176" t="s">
        <v>139</v>
      </c>
      <c r="H505" s="177">
        <v>28.699999999999999</v>
      </c>
      <c r="I505" s="178"/>
      <c r="J505" s="179">
        <f>ROUND(I505*H505,2)</f>
        <v>0</v>
      </c>
      <c r="K505" s="175" t="s">
        <v>140</v>
      </c>
      <c r="L505" s="38"/>
      <c r="M505" s="180" t="s">
        <v>3</v>
      </c>
      <c r="N505" s="181" t="s">
        <v>48</v>
      </c>
      <c r="O505" s="71"/>
      <c r="P505" s="182">
        <f>O505*H505</f>
        <v>0</v>
      </c>
      <c r="Q505" s="182">
        <v>0.0066</v>
      </c>
      <c r="R505" s="182">
        <f>Q505*H505</f>
        <v>0.18942000000000001</v>
      </c>
      <c r="S505" s="182">
        <v>0</v>
      </c>
      <c r="T505" s="183">
        <f>S505*H505</f>
        <v>0</v>
      </c>
      <c r="AR505" s="184" t="s">
        <v>141</v>
      </c>
      <c r="AT505" s="184" t="s">
        <v>136</v>
      </c>
      <c r="AU505" s="184" t="s">
        <v>87</v>
      </c>
      <c r="AY505" s="19" t="s">
        <v>134</v>
      </c>
      <c r="BE505" s="185">
        <f>IF(N505="základní",J505,0)</f>
        <v>0</v>
      </c>
      <c r="BF505" s="185">
        <f>IF(N505="snížená",J505,0)</f>
        <v>0</v>
      </c>
      <c r="BG505" s="185">
        <f>IF(N505="zákl. přenesená",J505,0)</f>
        <v>0</v>
      </c>
      <c r="BH505" s="185">
        <f>IF(N505="sníž. přenesená",J505,0)</f>
        <v>0</v>
      </c>
      <c r="BI505" s="185">
        <f>IF(N505="nulová",J505,0)</f>
        <v>0</v>
      </c>
      <c r="BJ505" s="19" t="s">
        <v>85</v>
      </c>
      <c r="BK505" s="185">
        <f>ROUND(I505*H505,2)</f>
        <v>0</v>
      </c>
      <c r="BL505" s="19" t="s">
        <v>141</v>
      </c>
      <c r="BM505" s="184" t="s">
        <v>960</v>
      </c>
    </row>
    <row r="506" s="13" customFormat="1">
      <c r="B506" s="196"/>
      <c r="D506" s="186" t="s">
        <v>145</v>
      </c>
      <c r="E506" s="197" t="s">
        <v>3</v>
      </c>
      <c r="F506" s="198" t="s">
        <v>961</v>
      </c>
      <c r="H506" s="199">
        <v>28.699999999999999</v>
      </c>
      <c r="I506" s="200"/>
      <c r="L506" s="196"/>
      <c r="M506" s="201"/>
      <c r="N506" s="202"/>
      <c r="O506" s="202"/>
      <c r="P506" s="202"/>
      <c r="Q506" s="202"/>
      <c r="R506" s="202"/>
      <c r="S506" s="202"/>
      <c r="T506" s="203"/>
      <c r="AT506" s="197" t="s">
        <v>145</v>
      </c>
      <c r="AU506" s="197" t="s">
        <v>87</v>
      </c>
      <c r="AV506" s="13" t="s">
        <v>87</v>
      </c>
      <c r="AW506" s="13" t="s">
        <v>37</v>
      </c>
      <c r="AX506" s="13" t="s">
        <v>85</v>
      </c>
      <c r="AY506" s="197" t="s">
        <v>134</v>
      </c>
    </row>
    <row r="507" s="1" customFormat="1" ht="48" customHeight="1">
      <c r="B507" s="172"/>
      <c r="C507" s="173" t="s">
        <v>962</v>
      </c>
      <c r="D507" s="173" t="s">
        <v>136</v>
      </c>
      <c r="E507" s="174" t="s">
        <v>963</v>
      </c>
      <c r="F507" s="175" t="s">
        <v>964</v>
      </c>
      <c r="G507" s="176" t="s">
        <v>139</v>
      </c>
      <c r="H507" s="177">
        <v>24</v>
      </c>
      <c r="I507" s="178"/>
      <c r="J507" s="179">
        <f>ROUND(I507*H507,2)</f>
        <v>0</v>
      </c>
      <c r="K507" s="175" t="s">
        <v>140</v>
      </c>
      <c r="L507" s="38"/>
      <c r="M507" s="180" t="s">
        <v>3</v>
      </c>
      <c r="N507" s="181" t="s">
        <v>48</v>
      </c>
      <c r="O507" s="71"/>
      <c r="P507" s="182">
        <f>O507*H507</f>
        <v>0</v>
      </c>
      <c r="Q507" s="182">
        <v>0.083500000000000005</v>
      </c>
      <c r="R507" s="182">
        <f>Q507*H507</f>
        <v>2.004</v>
      </c>
      <c r="S507" s="182">
        <v>0</v>
      </c>
      <c r="T507" s="183">
        <f>S507*H507</f>
        <v>0</v>
      </c>
      <c r="AR507" s="184" t="s">
        <v>141</v>
      </c>
      <c r="AT507" s="184" t="s">
        <v>136</v>
      </c>
      <c r="AU507" s="184" t="s">
        <v>87</v>
      </c>
      <c r="AY507" s="19" t="s">
        <v>134</v>
      </c>
      <c r="BE507" s="185">
        <f>IF(N507="základní",J507,0)</f>
        <v>0</v>
      </c>
      <c r="BF507" s="185">
        <f>IF(N507="snížená",J507,0)</f>
        <v>0</v>
      </c>
      <c r="BG507" s="185">
        <f>IF(N507="zákl. přenesená",J507,0)</f>
        <v>0</v>
      </c>
      <c r="BH507" s="185">
        <f>IF(N507="sníž. přenesená",J507,0)</f>
        <v>0</v>
      </c>
      <c r="BI507" s="185">
        <f>IF(N507="nulová",J507,0)</f>
        <v>0</v>
      </c>
      <c r="BJ507" s="19" t="s">
        <v>85</v>
      </c>
      <c r="BK507" s="185">
        <f>ROUND(I507*H507,2)</f>
        <v>0</v>
      </c>
      <c r="BL507" s="19" t="s">
        <v>141</v>
      </c>
      <c r="BM507" s="184" t="s">
        <v>965</v>
      </c>
    </row>
    <row r="508" s="1" customFormat="1">
      <c r="B508" s="38"/>
      <c r="D508" s="186" t="s">
        <v>143</v>
      </c>
      <c r="F508" s="187" t="s">
        <v>966</v>
      </c>
      <c r="I508" s="115"/>
      <c r="L508" s="38"/>
      <c r="M508" s="188"/>
      <c r="N508" s="71"/>
      <c r="O508" s="71"/>
      <c r="P508" s="71"/>
      <c r="Q508" s="71"/>
      <c r="R508" s="71"/>
      <c r="S508" s="71"/>
      <c r="T508" s="72"/>
      <c r="AT508" s="19" t="s">
        <v>143</v>
      </c>
      <c r="AU508" s="19" t="s">
        <v>87</v>
      </c>
    </row>
    <row r="509" s="12" customFormat="1">
      <c r="B509" s="189"/>
      <c r="D509" s="186" t="s">
        <v>145</v>
      </c>
      <c r="E509" s="190" t="s">
        <v>3</v>
      </c>
      <c r="F509" s="191" t="s">
        <v>967</v>
      </c>
      <c r="H509" s="190" t="s">
        <v>3</v>
      </c>
      <c r="I509" s="192"/>
      <c r="L509" s="189"/>
      <c r="M509" s="193"/>
      <c r="N509" s="194"/>
      <c r="O509" s="194"/>
      <c r="P509" s="194"/>
      <c r="Q509" s="194"/>
      <c r="R509" s="194"/>
      <c r="S509" s="194"/>
      <c r="T509" s="195"/>
      <c r="AT509" s="190" t="s">
        <v>145</v>
      </c>
      <c r="AU509" s="190" t="s">
        <v>87</v>
      </c>
      <c r="AV509" s="12" t="s">
        <v>85</v>
      </c>
      <c r="AW509" s="12" t="s">
        <v>37</v>
      </c>
      <c r="AX509" s="12" t="s">
        <v>77</v>
      </c>
      <c r="AY509" s="190" t="s">
        <v>134</v>
      </c>
    </row>
    <row r="510" s="13" customFormat="1">
      <c r="B510" s="196"/>
      <c r="D510" s="186" t="s">
        <v>145</v>
      </c>
      <c r="E510" s="197" t="s">
        <v>3</v>
      </c>
      <c r="F510" s="198" t="s">
        <v>968</v>
      </c>
      <c r="H510" s="199">
        <v>24</v>
      </c>
      <c r="I510" s="200"/>
      <c r="L510" s="196"/>
      <c r="M510" s="201"/>
      <c r="N510" s="202"/>
      <c r="O510" s="202"/>
      <c r="P510" s="202"/>
      <c r="Q510" s="202"/>
      <c r="R510" s="202"/>
      <c r="S510" s="202"/>
      <c r="T510" s="203"/>
      <c r="AT510" s="197" t="s">
        <v>145</v>
      </c>
      <c r="AU510" s="197" t="s">
        <v>87</v>
      </c>
      <c r="AV510" s="13" t="s">
        <v>87</v>
      </c>
      <c r="AW510" s="13" t="s">
        <v>37</v>
      </c>
      <c r="AX510" s="13" t="s">
        <v>85</v>
      </c>
      <c r="AY510" s="197" t="s">
        <v>134</v>
      </c>
    </row>
    <row r="511" s="1" customFormat="1" ht="16.5" customHeight="1">
      <c r="B511" s="172"/>
      <c r="C511" s="215" t="s">
        <v>969</v>
      </c>
      <c r="D511" s="215" t="s">
        <v>502</v>
      </c>
      <c r="E511" s="216" t="s">
        <v>970</v>
      </c>
      <c r="F511" s="217" t="s">
        <v>971</v>
      </c>
      <c r="G511" s="218" t="s">
        <v>150</v>
      </c>
      <c r="H511" s="219">
        <v>8</v>
      </c>
      <c r="I511" s="220"/>
      <c r="J511" s="221">
        <f>ROUND(I511*H511,2)</f>
        <v>0</v>
      </c>
      <c r="K511" s="217" t="s">
        <v>140</v>
      </c>
      <c r="L511" s="222"/>
      <c r="M511" s="223" t="s">
        <v>3</v>
      </c>
      <c r="N511" s="224" t="s">
        <v>48</v>
      </c>
      <c r="O511" s="71"/>
      <c r="P511" s="182">
        <f>O511*H511</f>
        <v>0</v>
      </c>
      <c r="Q511" s="182">
        <v>1.1200000000000001</v>
      </c>
      <c r="R511" s="182">
        <f>Q511*H511</f>
        <v>8.9600000000000009</v>
      </c>
      <c r="S511" s="182">
        <v>0</v>
      </c>
      <c r="T511" s="183">
        <f>S511*H511</f>
        <v>0</v>
      </c>
      <c r="AR511" s="184" t="s">
        <v>176</v>
      </c>
      <c r="AT511" s="184" t="s">
        <v>502</v>
      </c>
      <c r="AU511" s="184" t="s">
        <v>87</v>
      </c>
      <c r="AY511" s="19" t="s">
        <v>134</v>
      </c>
      <c r="BE511" s="185">
        <f>IF(N511="základní",J511,0)</f>
        <v>0</v>
      </c>
      <c r="BF511" s="185">
        <f>IF(N511="snížená",J511,0)</f>
        <v>0</v>
      </c>
      <c r="BG511" s="185">
        <f>IF(N511="zákl. přenesená",J511,0)</f>
        <v>0</v>
      </c>
      <c r="BH511" s="185">
        <f>IF(N511="sníž. přenesená",J511,0)</f>
        <v>0</v>
      </c>
      <c r="BI511" s="185">
        <f>IF(N511="nulová",J511,0)</f>
        <v>0</v>
      </c>
      <c r="BJ511" s="19" t="s">
        <v>85</v>
      </c>
      <c r="BK511" s="185">
        <f>ROUND(I511*H511,2)</f>
        <v>0</v>
      </c>
      <c r="BL511" s="19" t="s">
        <v>141</v>
      </c>
      <c r="BM511" s="184" t="s">
        <v>972</v>
      </c>
    </row>
    <row r="512" s="13" customFormat="1">
      <c r="B512" s="196"/>
      <c r="D512" s="186" t="s">
        <v>145</v>
      </c>
      <c r="E512" s="197" t="s">
        <v>3</v>
      </c>
      <c r="F512" s="198" t="s">
        <v>973</v>
      </c>
      <c r="H512" s="199">
        <v>8</v>
      </c>
      <c r="I512" s="200"/>
      <c r="L512" s="196"/>
      <c r="M512" s="201"/>
      <c r="N512" s="202"/>
      <c r="O512" s="202"/>
      <c r="P512" s="202"/>
      <c r="Q512" s="202"/>
      <c r="R512" s="202"/>
      <c r="S512" s="202"/>
      <c r="T512" s="203"/>
      <c r="AT512" s="197" t="s">
        <v>145</v>
      </c>
      <c r="AU512" s="197" t="s">
        <v>87</v>
      </c>
      <c r="AV512" s="13" t="s">
        <v>87</v>
      </c>
      <c r="AW512" s="13" t="s">
        <v>37</v>
      </c>
      <c r="AX512" s="13" t="s">
        <v>85</v>
      </c>
      <c r="AY512" s="197" t="s">
        <v>134</v>
      </c>
    </row>
    <row r="513" s="1" customFormat="1" ht="36" customHeight="1">
      <c r="B513" s="172"/>
      <c r="C513" s="173" t="s">
        <v>974</v>
      </c>
      <c r="D513" s="173" t="s">
        <v>136</v>
      </c>
      <c r="E513" s="174" t="s">
        <v>975</v>
      </c>
      <c r="F513" s="175" t="s">
        <v>976</v>
      </c>
      <c r="G513" s="176" t="s">
        <v>304</v>
      </c>
      <c r="H513" s="177">
        <v>9</v>
      </c>
      <c r="I513" s="178"/>
      <c r="J513" s="179">
        <f>ROUND(I513*H513,2)</f>
        <v>0</v>
      </c>
      <c r="K513" s="175" t="s">
        <v>140</v>
      </c>
      <c r="L513" s="38"/>
      <c r="M513" s="180" t="s">
        <v>3</v>
      </c>
      <c r="N513" s="181" t="s">
        <v>48</v>
      </c>
      <c r="O513" s="71"/>
      <c r="P513" s="182">
        <f>O513*H513</f>
        <v>0</v>
      </c>
      <c r="Q513" s="182">
        <v>0.42604999999999998</v>
      </c>
      <c r="R513" s="182">
        <f>Q513*H513</f>
        <v>3.8344499999999999</v>
      </c>
      <c r="S513" s="182">
        <v>0</v>
      </c>
      <c r="T513" s="183">
        <f>S513*H513</f>
        <v>0</v>
      </c>
      <c r="AR513" s="184" t="s">
        <v>141</v>
      </c>
      <c r="AT513" s="184" t="s">
        <v>136</v>
      </c>
      <c r="AU513" s="184" t="s">
        <v>87</v>
      </c>
      <c r="AY513" s="19" t="s">
        <v>134</v>
      </c>
      <c r="BE513" s="185">
        <f>IF(N513="základní",J513,0)</f>
        <v>0</v>
      </c>
      <c r="BF513" s="185">
        <f>IF(N513="snížená",J513,0)</f>
        <v>0</v>
      </c>
      <c r="BG513" s="185">
        <f>IF(N513="zákl. přenesená",J513,0)</f>
        <v>0</v>
      </c>
      <c r="BH513" s="185">
        <f>IF(N513="sníž. přenesená",J513,0)</f>
        <v>0</v>
      </c>
      <c r="BI513" s="185">
        <f>IF(N513="nulová",J513,0)</f>
        <v>0</v>
      </c>
      <c r="BJ513" s="19" t="s">
        <v>85</v>
      </c>
      <c r="BK513" s="185">
        <f>ROUND(I513*H513,2)</f>
        <v>0</v>
      </c>
      <c r="BL513" s="19" t="s">
        <v>141</v>
      </c>
      <c r="BM513" s="184" t="s">
        <v>977</v>
      </c>
    </row>
    <row r="514" s="1" customFormat="1">
      <c r="B514" s="38"/>
      <c r="D514" s="186" t="s">
        <v>143</v>
      </c>
      <c r="F514" s="187" t="s">
        <v>978</v>
      </c>
      <c r="I514" s="115"/>
      <c r="L514" s="38"/>
      <c r="M514" s="188"/>
      <c r="N514" s="71"/>
      <c r="O514" s="71"/>
      <c r="P514" s="71"/>
      <c r="Q514" s="71"/>
      <c r="R514" s="71"/>
      <c r="S514" s="71"/>
      <c r="T514" s="72"/>
      <c r="AT514" s="19" t="s">
        <v>143</v>
      </c>
      <c r="AU514" s="19" t="s">
        <v>87</v>
      </c>
    </row>
    <row r="515" s="12" customFormat="1">
      <c r="B515" s="189"/>
      <c r="D515" s="186" t="s">
        <v>145</v>
      </c>
      <c r="E515" s="190" t="s">
        <v>3</v>
      </c>
      <c r="F515" s="191" t="s">
        <v>457</v>
      </c>
      <c r="H515" s="190" t="s">
        <v>3</v>
      </c>
      <c r="I515" s="192"/>
      <c r="L515" s="189"/>
      <c r="M515" s="193"/>
      <c r="N515" s="194"/>
      <c r="O515" s="194"/>
      <c r="P515" s="194"/>
      <c r="Q515" s="194"/>
      <c r="R515" s="194"/>
      <c r="S515" s="194"/>
      <c r="T515" s="195"/>
      <c r="AT515" s="190" t="s">
        <v>145</v>
      </c>
      <c r="AU515" s="190" t="s">
        <v>87</v>
      </c>
      <c r="AV515" s="12" t="s">
        <v>85</v>
      </c>
      <c r="AW515" s="12" t="s">
        <v>37</v>
      </c>
      <c r="AX515" s="12" t="s">
        <v>77</v>
      </c>
      <c r="AY515" s="190" t="s">
        <v>134</v>
      </c>
    </row>
    <row r="516" s="13" customFormat="1">
      <c r="B516" s="196"/>
      <c r="D516" s="186" t="s">
        <v>145</v>
      </c>
      <c r="E516" s="197" t="s">
        <v>3</v>
      </c>
      <c r="F516" s="198" t="s">
        <v>979</v>
      </c>
      <c r="H516" s="199">
        <v>9</v>
      </c>
      <c r="I516" s="200"/>
      <c r="L516" s="196"/>
      <c r="M516" s="201"/>
      <c r="N516" s="202"/>
      <c r="O516" s="202"/>
      <c r="P516" s="202"/>
      <c r="Q516" s="202"/>
      <c r="R516" s="202"/>
      <c r="S516" s="202"/>
      <c r="T516" s="203"/>
      <c r="AT516" s="197" t="s">
        <v>145</v>
      </c>
      <c r="AU516" s="197" t="s">
        <v>87</v>
      </c>
      <c r="AV516" s="13" t="s">
        <v>87</v>
      </c>
      <c r="AW516" s="13" t="s">
        <v>37</v>
      </c>
      <c r="AX516" s="13" t="s">
        <v>85</v>
      </c>
      <c r="AY516" s="197" t="s">
        <v>134</v>
      </c>
    </row>
    <row r="517" s="11" customFormat="1" ht="22.8" customHeight="1">
      <c r="B517" s="159"/>
      <c r="D517" s="160" t="s">
        <v>76</v>
      </c>
      <c r="E517" s="170" t="s">
        <v>167</v>
      </c>
      <c r="F517" s="170" t="s">
        <v>980</v>
      </c>
      <c r="I517" s="162"/>
      <c r="J517" s="171">
        <f>BK517</f>
        <v>0</v>
      </c>
      <c r="L517" s="159"/>
      <c r="M517" s="164"/>
      <c r="N517" s="165"/>
      <c r="O517" s="165"/>
      <c r="P517" s="166">
        <f>SUM(P518:P520)</f>
        <v>0</v>
      </c>
      <c r="Q517" s="165"/>
      <c r="R517" s="166">
        <f>SUM(R518:R520)</f>
        <v>0.0043331999999999997</v>
      </c>
      <c r="S517" s="165"/>
      <c r="T517" s="167">
        <f>SUM(T518:T520)</f>
        <v>0</v>
      </c>
      <c r="AR517" s="160" t="s">
        <v>85</v>
      </c>
      <c r="AT517" s="168" t="s">
        <v>76</v>
      </c>
      <c r="AU517" s="168" t="s">
        <v>85</v>
      </c>
      <c r="AY517" s="160" t="s">
        <v>134</v>
      </c>
      <c r="BK517" s="169">
        <f>SUM(BK518:BK520)</f>
        <v>0</v>
      </c>
    </row>
    <row r="518" s="1" customFormat="1" ht="36" customHeight="1">
      <c r="B518" s="172"/>
      <c r="C518" s="173" t="s">
        <v>981</v>
      </c>
      <c r="D518" s="173" t="s">
        <v>136</v>
      </c>
      <c r="E518" s="174" t="s">
        <v>982</v>
      </c>
      <c r="F518" s="175" t="s">
        <v>983</v>
      </c>
      <c r="G518" s="176" t="s">
        <v>139</v>
      </c>
      <c r="H518" s="177">
        <v>9.4199999999999999</v>
      </c>
      <c r="I518" s="178"/>
      <c r="J518" s="179">
        <f>ROUND(I518*H518,2)</f>
        <v>0</v>
      </c>
      <c r="K518" s="175" t="s">
        <v>140</v>
      </c>
      <c r="L518" s="38"/>
      <c r="M518" s="180" t="s">
        <v>3</v>
      </c>
      <c r="N518" s="181" t="s">
        <v>48</v>
      </c>
      <c r="O518" s="71"/>
      <c r="P518" s="182">
        <f>O518*H518</f>
        <v>0</v>
      </c>
      <c r="Q518" s="182">
        <v>0.00046000000000000001</v>
      </c>
      <c r="R518" s="182">
        <f>Q518*H518</f>
        <v>0.0043331999999999997</v>
      </c>
      <c r="S518" s="182">
        <v>0</v>
      </c>
      <c r="T518" s="183">
        <f>S518*H518</f>
        <v>0</v>
      </c>
      <c r="AR518" s="184" t="s">
        <v>141</v>
      </c>
      <c r="AT518" s="184" t="s">
        <v>136</v>
      </c>
      <c r="AU518" s="184" t="s">
        <v>87</v>
      </c>
      <c r="AY518" s="19" t="s">
        <v>134</v>
      </c>
      <c r="BE518" s="185">
        <f>IF(N518="základní",J518,0)</f>
        <v>0</v>
      </c>
      <c r="BF518" s="185">
        <f>IF(N518="snížená",J518,0)</f>
        <v>0</v>
      </c>
      <c r="BG518" s="185">
        <f>IF(N518="zákl. přenesená",J518,0)</f>
        <v>0</v>
      </c>
      <c r="BH518" s="185">
        <f>IF(N518="sníž. přenesená",J518,0)</f>
        <v>0</v>
      </c>
      <c r="BI518" s="185">
        <f>IF(N518="nulová",J518,0)</f>
        <v>0</v>
      </c>
      <c r="BJ518" s="19" t="s">
        <v>85</v>
      </c>
      <c r="BK518" s="185">
        <f>ROUND(I518*H518,2)</f>
        <v>0</v>
      </c>
      <c r="BL518" s="19" t="s">
        <v>141</v>
      </c>
      <c r="BM518" s="184" t="s">
        <v>984</v>
      </c>
    </row>
    <row r="519" s="12" customFormat="1">
      <c r="B519" s="189"/>
      <c r="D519" s="186" t="s">
        <v>145</v>
      </c>
      <c r="E519" s="190" t="s">
        <v>3</v>
      </c>
      <c r="F519" s="191" t="s">
        <v>754</v>
      </c>
      <c r="H519" s="190" t="s">
        <v>3</v>
      </c>
      <c r="I519" s="192"/>
      <c r="L519" s="189"/>
      <c r="M519" s="193"/>
      <c r="N519" s="194"/>
      <c r="O519" s="194"/>
      <c r="P519" s="194"/>
      <c r="Q519" s="194"/>
      <c r="R519" s="194"/>
      <c r="S519" s="194"/>
      <c r="T519" s="195"/>
      <c r="AT519" s="190" t="s">
        <v>145</v>
      </c>
      <c r="AU519" s="190" t="s">
        <v>87</v>
      </c>
      <c r="AV519" s="12" t="s">
        <v>85</v>
      </c>
      <c r="AW519" s="12" t="s">
        <v>37</v>
      </c>
      <c r="AX519" s="12" t="s">
        <v>77</v>
      </c>
      <c r="AY519" s="190" t="s">
        <v>134</v>
      </c>
    </row>
    <row r="520" s="13" customFormat="1">
      <c r="B520" s="196"/>
      <c r="D520" s="186" t="s">
        <v>145</v>
      </c>
      <c r="E520" s="197" t="s">
        <v>3</v>
      </c>
      <c r="F520" s="198" t="s">
        <v>985</v>
      </c>
      <c r="H520" s="199">
        <v>9.4199999999999999</v>
      </c>
      <c r="I520" s="200"/>
      <c r="L520" s="196"/>
      <c r="M520" s="201"/>
      <c r="N520" s="202"/>
      <c r="O520" s="202"/>
      <c r="P520" s="202"/>
      <c r="Q520" s="202"/>
      <c r="R520" s="202"/>
      <c r="S520" s="202"/>
      <c r="T520" s="203"/>
      <c r="AT520" s="197" t="s">
        <v>145</v>
      </c>
      <c r="AU520" s="197" t="s">
        <v>87</v>
      </c>
      <c r="AV520" s="13" t="s">
        <v>87</v>
      </c>
      <c r="AW520" s="13" t="s">
        <v>37</v>
      </c>
      <c r="AX520" s="13" t="s">
        <v>85</v>
      </c>
      <c r="AY520" s="197" t="s">
        <v>134</v>
      </c>
    </row>
    <row r="521" s="11" customFormat="1" ht="22.8" customHeight="1">
      <c r="B521" s="159"/>
      <c r="D521" s="160" t="s">
        <v>76</v>
      </c>
      <c r="E521" s="170" t="s">
        <v>176</v>
      </c>
      <c r="F521" s="170" t="s">
        <v>986</v>
      </c>
      <c r="I521" s="162"/>
      <c r="J521" s="171">
        <f>BK521</f>
        <v>0</v>
      </c>
      <c r="L521" s="159"/>
      <c r="M521" s="164"/>
      <c r="N521" s="165"/>
      <c r="O521" s="165"/>
      <c r="P521" s="166">
        <f>SUM(P522:P526)</f>
        <v>0</v>
      </c>
      <c r="Q521" s="165"/>
      <c r="R521" s="166">
        <f>SUM(R522:R526)</f>
        <v>2.2750799999999995</v>
      </c>
      <c r="S521" s="165"/>
      <c r="T521" s="167">
        <f>SUM(T522:T526)</f>
        <v>0</v>
      </c>
      <c r="AR521" s="160" t="s">
        <v>85</v>
      </c>
      <c r="AT521" s="168" t="s">
        <v>76</v>
      </c>
      <c r="AU521" s="168" t="s">
        <v>85</v>
      </c>
      <c r="AY521" s="160" t="s">
        <v>134</v>
      </c>
      <c r="BK521" s="169">
        <f>SUM(BK522:BK526)</f>
        <v>0</v>
      </c>
    </row>
    <row r="522" s="1" customFormat="1" ht="24" customHeight="1">
      <c r="B522" s="172"/>
      <c r="C522" s="173" t="s">
        <v>987</v>
      </c>
      <c r="D522" s="173" t="s">
        <v>136</v>
      </c>
      <c r="E522" s="174" t="s">
        <v>988</v>
      </c>
      <c r="F522" s="175" t="s">
        <v>989</v>
      </c>
      <c r="G522" s="176" t="s">
        <v>150</v>
      </c>
      <c r="H522" s="177">
        <v>6</v>
      </c>
      <c r="I522" s="178"/>
      <c r="J522" s="179">
        <f>ROUND(I522*H522,2)</f>
        <v>0</v>
      </c>
      <c r="K522" s="175" t="s">
        <v>140</v>
      </c>
      <c r="L522" s="38"/>
      <c r="M522" s="180" t="s">
        <v>3</v>
      </c>
      <c r="N522" s="181" t="s">
        <v>48</v>
      </c>
      <c r="O522" s="71"/>
      <c r="P522" s="182">
        <f>O522*H522</f>
        <v>0</v>
      </c>
      <c r="Q522" s="182">
        <v>0.0091800000000000007</v>
      </c>
      <c r="R522" s="182">
        <f>Q522*H522</f>
        <v>0.055080000000000004</v>
      </c>
      <c r="S522" s="182">
        <v>0</v>
      </c>
      <c r="T522" s="183">
        <f>S522*H522</f>
        <v>0</v>
      </c>
      <c r="AR522" s="184" t="s">
        <v>141</v>
      </c>
      <c r="AT522" s="184" t="s">
        <v>136</v>
      </c>
      <c r="AU522" s="184" t="s">
        <v>87</v>
      </c>
      <c r="AY522" s="19" t="s">
        <v>134</v>
      </c>
      <c r="BE522" s="185">
        <f>IF(N522="základní",J522,0)</f>
        <v>0</v>
      </c>
      <c r="BF522" s="185">
        <f>IF(N522="snížená",J522,0)</f>
        <v>0</v>
      </c>
      <c r="BG522" s="185">
        <f>IF(N522="zákl. přenesená",J522,0)</f>
        <v>0</v>
      </c>
      <c r="BH522" s="185">
        <f>IF(N522="sníž. přenesená",J522,0)</f>
        <v>0</v>
      </c>
      <c r="BI522" s="185">
        <f>IF(N522="nulová",J522,0)</f>
        <v>0</v>
      </c>
      <c r="BJ522" s="19" t="s">
        <v>85</v>
      </c>
      <c r="BK522" s="185">
        <f>ROUND(I522*H522,2)</f>
        <v>0</v>
      </c>
      <c r="BL522" s="19" t="s">
        <v>141</v>
      </c>
      <c r="BM522" s="184" t="s">
        <v>990</v>
      </c>
    </row>
    <row r="523" s="1" customFormat="1">
      <c r="B523" s="38"/>
      <c r="D523" s="186" t="s">
        <v>143</v>
      </c>
      <c r="F523" s="187" t="s">
        <v>991</v>
      </c>
      <c r="I523" s="115"/>
      <c r="L523" s="38"/>
      <c r="M523" s="188"/>
      <c r="N523" s="71"/>
      <c r="O523" s="71"/>
      <c r="P523" s="71"/>
      <c r="Q523" s="71"/>
      <c r="R523" s="71"/>
      <c r="S523" s="71"/>
      <c r="T523" s="72"/>
      <c r="AT523" s="19" t="s">
        <v>143</v>
      </c>
      <c r="AU523" s="19" t="s">
        <v>87</v>
      </c>
    </row>
    <row r="524" s="13" customFormat="1">
      <c r="B524" s="196"/>
      <c r="D524" s="186" t="s">
        <v>145</v>
      </c>
      <c r="E524" s="197" t="s">
        <v>3</v>
      </c>
      <c r="F524" s="198" t="s">
        <v>992</v>
      </c>
      <c r="H524" s="199">
        <v>6</v>
      </c>
      <c r="I524" s="200"/>
      <c r="L524" s="196"/>
      <c r="M524" s="201"/>
      <c r="N524" s="202"/>
      <c r="O524" s="202"/>
      <c r="P524" s="202"/>
      <c r="Q524" s="202"/>
      <c r="R524" s="202"/>
      <c r="S524" s="202"/>
      <c r="T524" s="203"/>
      <c r="AT524" s="197" t="s">
        <v>145</v>
      </c>
      <c r="AU524" s="197" t="s">
        <v>87</v>
      </c>
      <c r="AV524" s="13" t="s">
        <v>87</v>
      </c>
      <c r="AW524" s="13" t="s">
        <v>37</v>
      </c>
      <c r="AX524" s="13" t="s">
        <v>85</v>
      </c>
      <c r="AY524" s="197" t="s">
        <v>134</v>
      </c>
    </row>
    <row r="525" s="1" customFormat="1" ht="16.5" customHeight="1">
      <c r="B525" s="172"/>
      <c r="C525" s="215" t="s">
        <v>993</v>
      </c>
      <c r="D525" s="215" t="s">
        <v>502</v>
      </c>
      <c r="E525" s="216" t="s">
        <v>994</v>
      </c>
      <c r="F525" s="217" t="s">
        <v>995</v>
      </c>
      <c r="G525" s="218" t="s">
        <v>150</v>
      </c>
      <c r="H525" s="219">
        <v>6</v>
      </c>
      <c r="I525" s="220"/>
      <c r="J525" s="221">
        <f>ROUND(I525*H525,2)</f>
        <v>0</v>
      </c>
      <c r="K525" s="217" t="s">
        <v>140</v>
      </c>
      <c r="L525" s="222"/>
      <c r="M525" s="223" t="s">
        <v>3</v>
      </c>
      <c r="N525" s="224" t="s">
        <v>48</v>
      </c>
      <c r="O525" s="71"/>
      <c r="P525" s="182">
        <f>O525*H525</f>
        <v>0</v>
      </c>
      <c r="Q525" s="182">
        <v>0.37</v>
      </c>
      <c r="R525" s="182">
        <f>Q525*H525</f>
        <v>2.2199999999999998</v>
      </c>
      <c r="S525" s="182">
        <v>0</v>
      </c>
      <c r="T525" s="183">
        <f>S525*H525</f>
        <v>0</v>
      </c>
      <c r="AR525" s="184" t="s">
        <v>176</v>
      </c>
      <c r="AT525" s="184" t="s">
        <v>502</v>
      </c>
      <c r="AU525" s="184" t="s">
        <v>87</v>
      </c>
      <c r="AY525" s="19" t="s">
        <v>134</v>
      </c>
      <c r="BE525" s="185">
        <f>IF(N525="základní",J525,0)</f>
        <v>0</v>
      </c>
      <c r="BF525" s="185">
        <f>IF(N525="snížená",J525,0)</f>
        <v>0</v>
      </c>
      <c r="BG525" s="185">
        <f>IF(N525="zákl. přenesená",J525,0)</f>
        <v>0</v>
      </c>
      <c r="BH525" s="185">
        <f>IF(N525="sníž. přenesená",J525,0)</f>
        <v>0</v>
      </c>
      <c r="BI525" s="185">
        <f>IF(N525="nulová",J525,0)</f>
        <v>0</v>
      </c>
      <c r="BJ525" s="19" t="s">
        <v>85</v>
      </c>
      <c r="BK525" s="185">
        <f>ROUND(I525*H525,2)</f>
        <v>0</v>
      </c>
      <c r="BL525" s="19" t="s">
        <v>141</v>
      </c>
      <c r="BM525" s="184" t="s">
        <v>996</v>
      </c>
    </row>
    <row r="526" s="13" customFormat="1">
      <c r="B526" s="196"/>
      <c r="D526" s="186" t="s">
        <v>145</v>
      </c>
      <c r="E526" s="197" t="s">
        <v>3</v>
      </c>
      <c r="F526" s="198" t="s">
        <v>997</v>
      </c>
      <c r="H526" s="199">
        <v>6</v>
      </c>
      <c r="I526" s="200"/>
      <c r="L526" s="196"/>
      <c r="M526" s="201"/>
      <c r="N526" s="202"/>
      <c r="O526" s="202"/>
      <c r="P526" s="202"/>
      <c r="Q526" s="202"/>
      <c r="R526" s="202"/>
      <c r="S526" s="202"/>
      <c r="T526" s="203"/>
      <c r="AT526" s="197" t="s">
        <v>145</v>
      </c>
      <c r="AU526" s="197" t="s">
        <v>87</v>
      </c>
      <c r="AV526" s="13" t="s">
        <v>87</v>
      </c>
      <c r="AW526" s="13" t="s">
        <v>37</v>
      </c>
      <c r="AX526" s="13" t="s">
        <v>85</v>
      </c>
      <c r="AY526" s="197" t="s">
        <v>134</v>
      </c>
    </row>
    <row r="527" s="11" customFormat="1" ht="22.8" customHeight="1">
      <c r="B527" s="159"/>
      <c r="D527" s="160" t="s">
        <v>76</v>
      </c>
      <c r="E527" s="170" t="s">
        <v>180</v>
      </c>
      <c r="F527" s="170" t="s">
        <v>261</v>
      </c>
      <c r="I527" s="162"/>
      <c r="J527" s="171">
        <f>BK527</f>
        <v>0</v>
      </c>
      <c r="L527" s="159"/>
      <c r="M527" s="164"/>
      <c r="N527" s="165"/>
      <c r="O527" s="165"/>
      <c r="P527" s="166">
        <f>SUM(P528:P580)</f>
        <v>0</v>
      </c>
      <c r="Q527" s="165"/>
      <c r="R527" s="166">
        <f>SUM(R528:R580)</f>
        <v>11.682688999999998</v>
      </c>
      <c r="S527" s="165"/>
      <c r="T527" s="167">
        <f>SUM(T528:T580)</f>
        <v>0</v>
      </c>
      <c r="AR527" s="160" t="s">
        <v>85</v>
      </c>
      <c r="AT527" s="168" t="s">
        <v>76</v>
      </c>
      <c r="AU527" s="168" t="s">
        <v>85</v>
      </c>
      <c r="AY527" s="160" t="s">
        <v>134</v>
      </c>
      <c r="BK527" s="169">
        <f>SUM(BK528:BK580)</f>
        <v>0</v>
      </c>
    </row>
    <row r="528" s="1" customFormat="1" ht="24" customHeight="1">
      <c r="B528" s="172"/>
      <c r="C528" s="173" t="s">
        <v>998</v>
      </c>
      <c r="D528" s="173" t="s">
        <v>136</v>
      </c>
      <c r="E528" s="174" t="s">
        <v>999</v>
      </c>
      <c r="F528" s="175" t="s">
        <v>1000</v>
      </c>
      <c r="G528" s="176" t="s">
        <v>304</v>
      </c>
      <c r="H528" s="177">
        <v>31</v>
      </c>
      <c r="I528" s="178"/>
      <c r="J528" s="179">
        <f>ROUND(I528*H528,2)</f>
        <v>0</v>
      </c>
      <c r="K528" s="175" t="s">
        <v>140</v>
      </c>
      <c r="L528" s="38"/>
      <c r="M528" s="180" t="s">
        <v>3</v>
      </c>
      <c r="N528" s="181" t="s">
        <v>48</v>
      </c>
      <c r="O528" s="71"/>
      <c r="P528" s="182">
        <f>O528*H528</f>
        <v>0</v>
      </c>
      <c r="Q528" s="182">
        <v>0.00084000000000000003</v>
      </c>
      <c r="R528" s="182">
        <f>Q528*H528</f>
        <v>0.026040000000000001</v>
      </c>
      <c r="S528" s="182">
        <v>0</v>
      </c>
      <c r="T528" s="183">
        <f>S528*H528</f>
        <v>0</v>
      </c>
      <c r="AR528" s="184" t="s">
        <v>141</v>
      </c>
      <c r="AT528" s="184" t="s">
        <v>136</v>
      </c>
      <c r="AU528" s="184" t="s">
        <v>87</v>
      </c>
      <c r="AY528" s="19" t="s">
        <v>134</v>
      </c>
      <c r="BE528" s="185">
        <f>IF(N528="základní",J528,0)</f>
        <v>0</v>
      </c>
      <c r="BF528" s="185">
        <f>IF(N528="snížená",J528,0)</f>
        <v>0</v>
      </c>
      <c r="BG528" s="185">
        <f>IF(N528="zákl. přenesená",J528,0)</f>
        <v>0</v>
      </c>
      <c r="BH528" s="185">
        <f>IF(N528="sníž. přenesená",J528,0)</f>
        <v>0</v>
      </c>
      <c r="BI528" s="185">
        <f>IF(N528="nulová",J528,0)</f>
        <v>0</v>
      </c>
      <c r="BJ528" s="19" t="s">
        <v>85</v>
      </c>
      <c r="BK528" s="185">
        <f>ROUND(I528*H528,2)</f>
        <v>0</v>
      </c>
      <c r="BL528" s="19" t="s">
        <v>141</v>
      </c>
      <c r="BM528" s="184" t="s">
        <v>1001</v>
      </c>
    </row>
    <row r="529" s="1" customFormat="1">
      <c r="B529" s="38"/>
      <c r="D529" s="186" t="s">
        <v>143</v>
      </c>
      <c r="F529" s="187" t="s">
        <v>1002</v>
      </c>
      <c r="I529" s="115"/>
      <c r="L529" s="38"/>
      <c r="M529" s="188"/>
      <c r="N529" s="71"/>
      <c r="O529" s="71"/>
      <c r="P529" s="71"/>
      <c r="Q529" s="71"/>
      <c r="R529" s="71"/>
      <c r="S529" s="71"/>
      <c r="T529" s="72"/>
      <c r="AT529" s="19" t="s">
        <v>143</v>
      </c>
      <c r="AU529" s="19" t="s">
        <v>87</v>
      </c>
    </row>
    <row r="530" s="13" customFormat="1">
      <c r="B530" s="196"/>
      <c r="D530" s="186" t="s">
        <v>145</v>
      </c>
      <c r="E530" s="197" t="s">
        <v>3</v>
      </c>
      <c r="F530" s="198" t="s">
        <v>1003</v>
      </c>
      <c r="H530" s="199">
        <v>31</v>
      </c>
      <c r="I530" s="200"/>
      <c r="L530" s="196"/>
      <c r="M530" s="201"/>
      <c r="N530" s="202"/>
      <c r="O530" s="202"/>
      <c r="P530" s="202"/>
      <c r="Q530" s="202"/>
      <c r="R530" s="202"/>
      <c r="S530" s="202"/>
      <c r="T530" s="203"/>
      <c r="AT530" s="197" t="s">
        <v>145</v>
      </c>
      <c r="AU530" s="197" t="s">
        <v>87</v>
      </c>
      <c r="AV530" s="13" t="s">
        <v>87</v>
      </c>
      <c r="AW530" s="13" t="s">
        <v>37</v>
      </c>
      <c r="AX530" s="13" t="s">
        <v>85</v>
      </c>
      <c r="AY530" s="197" t="s">
        <v>134</v>
      </c>
    </row>
    <row r="531" s="1" customFormat="1" ht="16.5" customHeight="1">
      <c r="B531" s="172"/>
      <c r="C531" s="215" t="s">
        <v>1004</v>
      </c>
      <c r="D531" s="215" t="s">
        <v>502</v>
      </c>
      <c r="E531" s="216" t="s">
        <v>1005</v>
      </c>
      <c r="F531" s="217" t="s">
        <v>1006</v>
      </c>
      <c r="G531" s="218" t="s">
        <v>304</v>
      </c>
      <c r="H531" s="219">
        <v>31</v>
      </c>
      <c r="I531" s="220"/>
      <c r="J531" s="221">
        <f>ROUND(I531*H531,2)</f>
        <v>0</v>
      </c>
      <c r="K531" s="217" t="s">
        <v>1007</v>
      </c>
      <c r="L531" s="222"/>
      <c r="M531" s="223" t="s">
        <v>3</v>
      </c>
      <c r="N531" s="224" t="s">
        <v>48</v>
      </c>
      <c r="O531" s="71"/>
      <c r="P531" s="182">
        <f>O531*H531</f>
        <v>0</v>
      </c>
      <c r="Q531" s="182">
        <v>0.050000000000000003</v>
      </c>
      <c r="R531" s="182">
        <f>Q531*H531</f>
        <v>1.55</v>
      </c>
      <c r="S531" s="182">
        <v>0</v>
      </c>
      <c r="T531" s="183">
        <f>S531*H531</f>
        <v>0</v>
      </c>
      <c r="AR531" s="184" t="s">
        <v>176</v>
      </c>
      <c r="AT531" s="184" t="s">
        <v>502</v>
      </c>
      <c r="AU531" s="184" t="s">
        <v>87</v>
      </c>
      <c r="AY531" s="19" t="s">
        <v>134</v>
      </c>
      <c r="BE531" s="185">
        <f>IF(N531="základní",J531,0)</f>
        <v>0</v>
      </c>
      <c r="BF531" s="185">
        <f>IF(N531="snížená",J531,0)</f>
        <v>0</v>
      </c>
      <c r="BG531" s="185">
        <f>IF(N531="zákl. přenesená",J531,0)</f>
        <v>0</v>
      </c>
      <c r="BH531" s="185">
        <f>IF(N531="sníž. přenesená",J531,0)</f>
        <v>0</v>
      </c>
      <c r="BI531" s="185">
        <f>IF(N531="nulová",J531,0)</f>
        <v>0</v>
      </c>
      <c r="BJ531" s="19" t="s">
        <v>85</v>
      </c>
      <c r="BK531" s="185">
        <f>ROUND(I531*H531,2)</f>
        <v>0</v>
      </c>
      <c r="BL531" s="19" t="s">
        <v>141</v>
      </c>
      <c r="BM531" s="184" t="s">
        <v>1008</v>
      </c>
    </row>
    <row r="532" s="1" customFormat="1" ht="24" customHeight="1">
      <c r="B532" s="172"/>
      <c r="C532" s="173" t="s">
        <v>88</v>
      </c>
      <c r="D532" s="173" t="s">
        <v>136</v>
      </c>
      <c r="E532" s="174" t="s">
        <v>1009</v>
      </c>
      <c r="F532" s="175" t="s">
        <v>1010</v>
      </c>
      <c r="G532" s="176" t="s">
        <v>150</v>
      </c>
      <c r="H532" s="177">
        <v>2</v>
      </c>
      <c r="I532" s="178"/>
      <c r="J532" s="179">
        <f>ROUND(I532*H532,2)</f>
        <v>0</v>
      </c>
      <c r="K532" s="175" t="s">
        <v>140</v>
      </c>
      <c r="L532" s="38"/>
      <c r="M532" s="180" t="s">
        <v>3</v>
      </c>
      <c r="N532" s="181" t="s">
        <v>48</v>
      </c>
      <c r="O532" s="71"/>
      <c r="P532" s="182">
        <f>O532*H532</f>
        <v>0</v>
      </c>
      <c r="Q532" s="182">
        <v>0.085419999999999996</v>
      </c>
      <c r="R532" s="182">
        <f>Q532*H532</f>
        <v>0.17083999999999999</v>
      </c>
      <c r="S532" s="182">
        <v>0</v>
      </c>
      <c r="T532" s="183">
        <f>S532*H532</f>
        <v>0</v>
      </c>
      <c r="AR532" s="184" t="s">
        <v>141</v>
      </c>
      <c r="AT532" s="184" t="s">
        <v>136</v>
      </c>
      <c r="AU532" s="184" t="s">
        <v>87</v>
      </c>
      <c r="AY532" s="19" t="s">
        <v>134</v>
      </c>
      <c r="BE532" s="185">
        <f>IF(N532="základní",J532,0)</f>
        <v>0</v>
      </c>
      <c r="BF532" s="185">
        <f>IF(N532="snížená",J532,0)</f>
        <v>0</v>
      </c>
      <c r="BG532" s="185">
        <f>IF(N532="zákl. přenesená",J532,0)</f>
        <v>0</v>
      </c>
      <c r="BH532" s="185">
        <f>IF(N532="sníž. přenesená",J532,0)</f>
        <v>0</v>
      </c>
      <c r="BI532" s="185">
        <f>IF(N532="nulová",J532,0)</f>
        <v>0</v>
      </c>
      <c r="BJ532" s="19" t="s">
        <v>85</v>
      </c>
      <c r="BK532" s="185">
        <f>ROUND(I532*H532,2)</f>
        <v>0</v>
      </c>
      <c r="BL532" s="19" t="s">
        <v>141</v>
      </c>
      <c r="BM532" s="184" t="s">
        <v>1011</v>
      </c>
    </row>
    <row r="533" s="1" customFormat="1">
      <c r="B533" s="38"/>
      <c r="D533" s="186" t="s">
        <v>143</v>
      </c>
      <c r="F533" s="187" t="s">
        <v>1012</v>
      </c>
      <c r="I533" s="115"/>
      <c r="L533" s="38"/>
      <c r="M533" s="188"/>
      <c r="N533" s="71"/>
      <c r="O533" s="71"/>
      <c r="P533" s="71"/>
      <c r="Q533" s="71"/>
      <c r="R533" s="71"/>
      <c r="S533" s="71"/>
      <c r="T533" s="72"/>
      <c r="AT533" s="19" t="s">
        <v>143</v>
      </c>
      <c r="AU533" s="19" t="s">
        <v>87</v>
      </c>
    </row>
    <row r="534" s="1" customFormat="1" ht="48" customHeight="1">
      <c r="B534" s="172"/>
      <c r="C534" s="173" t="s">
        <v>1013</v>
      </c>
      <c r="D534" s="173" t="s">
        <v>136</v>
      </c>
      <c r="E534" s="174" t="s">
        <v>1014</v>
      </c>
      <c r="F534" s="175" t="s">
        <v>1015</v>
      </c>
      <c r="G534" s="176" t="s">
        <v>304</v>
      </c>
      <c r="H534" s="177">
        <v>50.700000000000003</v>
      </c>
      <c r="I534" s="178"/>
      <c r="J534" s="179">
        <f>ROUND(I534*H534,2)</f>
        <v>0</v>
      </c>
      <c r="K534" s="175" t="s">
        <v>140</v>
      </c>
      <c r="L534" s="38"/>
      <c r="M534" s="180" t="s">
        <v>3</v>
      </c>
      <c r="N534" s="181" t="s">
        <v>48</v>
      </c>
      <c r="O534" s="71"/>
      <c r="P534" s="182">
        <f>O534*H534</f>
        <v>0</v>
      </c>
      <c r="Q534" s="182">
        <v>0.1295</v>
      </c>
      <c r="R534" s="182">
        <f>Q534*H534</f>
        <v>6.5656500000000007</v>
      </c>
      <c r="S534" s="182">
        <v>0</v>
      </c>
      <c r="T534" s="183">
        <f>S534*H534</f>
        <v>0</v>
      </c>
      <c r="AR534" s="184" t="s">
        <v>141</v>
      </c>
      <c r="AT534" s="184" t="s">
        <v>136</v>
      </c>
      <c r="AU534" s="184" t="s">
        <v>87</v>
      </c>
      <c r="AY534" s="19" t="s">
        <v>134</v>
      </c>
      <c r="BE534" s="185">
        <f>IF(N534="základní",J534,0)</f>
        <v>0</v>
      </c>
      <c r="BF534" s="185">
        <f>IF(N534="snížená",J534,0)</f>
        <v>0</v>
      </c>
      <c r="BG534" s="185">
        <f>IF(N534="zákl. přenesená",J534,0)</f>
        <v>0</v>
      </c>
      <c r="BH534" s="185">
        <f>IF(N534="sníž. přenesená",J534,0)</f>
        <v>0</v>
      </c>
      <c r="BI534" s="185">
        <f>IF(N534="nulová",J534,0)</f>
        <v>0</v>
      </c>
      <c r="BJ534" s="19" t="s">
        <v>85</v>
      </c>
      <c r="BK534" s="185">
        <f>ROUND(I534*H534,2)</f>
        <v>0</v>
      </c>
      <c r="BL534" s="19" t="s">
        <v>141</v>
      </c>
      <c r="BM534" s="184" t="s">
        <v>1016</v>
      </c>
    </row>
    <row r="535" s="1" customFormat="1">
      <c r="B535" s="38"/>
      <c r="D535" s="186" t="s">
        <v>143</v>
      </c>
      <c r="F535" s="187" t="s">
        <v>1017</v>
      </c>
      <c r="I535" s="115"/>
      <c r="L535" s="38"/>
      <c r="M535" s="188"/>
      <c r="N535" s="71"/>
      <c r="O535" s="71"/>
      <c r="P535" s="71"/>
      <c r="Q535" s="71"/>
      <c r="R535" s="71"/>
      <c r="S535" s="71"/>
      <c r="T535" s="72"/>
      <c r="AT535" s="19" t="s">
        <v>143</v>
      </c>
      <c r="AU535" s="19" t="s">
        <v>87</v>
      </c>
    </row>
    <row r="536" s="12" customFormat="1">
      <c r="B536" s="189"/>
      <c r="D536" s="186" t="s">
        <v>145</v>
      </c>
      <c r="E536" s="190" t="s">
        <v>3</v>
      </c>
      <c r="F536" s="191" t="s">
        <v>457</v>
      </c>
      <c r="H536" s="190" t="s">
        <v>3</v>
      </c>
      <c r="I536" s="192"/>
      <c r="L536" s="189"/>
      <c r="M536" s="193"/>
      <c r="N536" s="194"/>
      <c r="O536" s="194"/>
      <c r="P536" s="194"/>
      <c r="Q536" s="194"/>
      <c r="R536" s="194"/>
      <c r="S536" s="194"/>
      <c r="T536" s="195"/>
      <c r="AT536" s="190" t="s">
        <v>145</v>
      </c>
      <c r="AU536" s="190" t="s">
        <v>87</v>
      </c>
      <c r="AV536" s="12" t="s">
        <v>85</v>
      </c>
      <c r="AW536" s="12" t="s">
        <v>37</v>
      </c>
      <c r="AX536" s="12" t="s">
        <v>77</v>
      </c>
      <c r="AY536" s="190" t="s">
        <v>134</v>
      </c>
    </row>
    <row r="537" s="13" customFormat="1">
      <c r="B537" s="196"/>
      <c r="D537" s="186" t="s">
        <v>145</v>
      </c>
      <c r="E537" s="197" t="s">
        <v>3</v>
      </c>
      <c r="F537" s="198" t="s">
        <v>1018</v>
      </c>
      <c r="H537" s="199">
        <v>20.699999999999999</v>
      </c>
      <c r="I537" s="200"/>
      <c r="L537" s="196"/>
      <c r="M537" s="201"/>
      <c r="N537" s="202"/>
      <c r="O537" s="202"/>
      <c r="P537" s="202"/>
      <c r="Q537" s="202"/>
      <c r="R537" s="202"/>
      <c r="S537" s="202"/>
      <c r="T537" s="203"/>
      <c r="AT537" s="197" t="s">
        <v>145</v>
      </c>
      <c r="AU537" s="197" t="s">
        <v>87</v>
      </c>
      <c r="AV537" s="13" t="s">
        <v>87</v>
      </c>
      <c r="AW537" s="13" t="s">
        <v>37</v>
      </c>
      <c r="AX537" s="13" t="s">
        <v>77</v>
      </c>
      <c r="AY537" s="197" t="s">
        <v>134</v>
      </c>
    </row>
    <row r="538" s="13" customFormat="1">
      <c r="B538" s="196"/>
      <c r="D538" s="186" t="s">
        <v>145</v>
      </c>
      <c r="E538" s="197" t="s">
        <v>3</v>
      </c>
      <c r="F538" s="198" t="s">
        <v>1019</v>
      </c>
      <c r="H538" s="199">
        <v>9</v>
      </c>
      <c r="I538" s="200"/>
      <c r="L538" s="196"/>
      <c r="M538" s="201"/>
      <c r="N538" s="202"/>
      <c r="O538" s="202"/>
      <c r="P538" s="202"/>
      <c r="Q538" s="202"/>
      <c r="R538" s="202"/>
      <c r="S538" s="202"/>
      <c r="T538" s="203"/>
      <c r="AT538" s="197" t="s">
        <v>145</v>
      </c>
      <c r="AU538" s="197" t="s">
        <v>87</v>
      </c>
      <c r="AV538" s="13" t="s">
        <v>87</v>
      </c>
      <c r="AW538" s="13" t="s">
        <v>37</v>
      </c>
      <c r="AX538" s="13" t="s">
        <v>77</v>
      </c>
      <c r="AY538" s="197" t="s">
        <v>134</v>
      </c>
    </row>
    <row r="539" s="13" customFormat="1">
      <c r="B539" s="196"/>
      <c r="D539" s="186" t="s">
        <v>145</v>
      </c>
      <c r="E539" s="197" t="s">
        <v>3</v>
      </c>
      <c r="F539" s="198" t="s">
        <v>1020</v>
      </c>
      <c r="H539" s="199">
        <v>21</v>
      </c>
      <c r="I539" s="200"/>
      <c r="L539" s="196"/>
      <c r="M539" s="201"/>
      <c r="N539" s="202"/>
      <c r="O539" s="202"/>
      <c r="P539" s="202"/>
      <c r="Q539" s="202"/>
      <c r="R539" s="202"/>
      <c r="S539" s="202"/>
      <c r="T539" s="203"/>
      <c r="AT539" s="197" t="s">
        <v>145</v>
      </c>
      <c r="AU539" s="197" t="s">
        <v>87</v>
      </c>
      <c r="AV539" s="13" t="s">
        <v>87</v>
      </c>
      <c r="AW539" s="13" t="s">
        <v>37</v>
      </c>
      <c r="AX539" s="13" t="s">
        <v>77</v>
      </c>
      <c r="AY539" s="197" t="s">
        <v>134</v>
      </c>
    </row>
    <row r="540" s="14" customFormat="1">
      <c r="B540" s="204"/>
      <c r="D540" s="186" t="s">
        <v>145</v>
      </c>
      <c r="E540" s="205" t="s">
        <v>3</v>
      </c>
      <c r="F540" s="206" t="s">
        <v>192</v>
      </c>
      <c r="H540" s="207">
        <v>50.700000000000003</v>
      </c>
      <c r="I540" s="208"/>
      <c r="L540" s="204"/>
      <c r="M540" s="209"/>
      <c r="N540" s="210"/>
      <c r="O540" s="210"/>
      <c r="P540" s="210"/>
      <c r="Q540" s="210"/>
      <c r="R540" s="210"/>
      <c r="S540" s="210"/>
      <c r="T540" s="211"/>
      <c r="AT540" s="205" t="s">
        <v>145</v>
      </c>
      <c r="AU540" s="205" t="s">
        <v>87</v>
      </c>
      <c r="AV540" s="14" t="s">
        <v>141</v>
      </c>
      <c r="AW540" s="14" t="s">
        <v>37</v>
      </c>
      <c r="AX540" s="14" t="s">
        <v>85</v>
      </c>
      <c r="AY540" s="205" t="s">
        <v>134</v>
      </c>
    </row>
    <row r="541" s="1" customFormat="1" ht="16.5" customHeight="1">
      <c r="B541" s="172"/>
      <c r="C541" s="215" t="s">
        <v>1021</v>
      </c>
      <c r="D541" s="215" t="s">
        <v>502</v>
      </c>
      <c r="E541" s="216" t="s">
        <v>1022</v>
      </c>
      <c r="F541" s="217" t="s">
        <v>1023</v>
      </c>
      <c r="G541" s="218" t="s">
        <v>304</v>
      </c>
      <c r="H541" s="219">
        <v>50.700000000000003</v>
      </c>
      <c r="I541" s="220"/>
      <c r="J541" s="221">
        <f>ROUND(I541*H541,2)</f>
        <v>0</v>
      </c>
      <c r="K541" s="217" t="s">
        <v>140</v>
      </c>
      <c r="L541" s="222"/>
      <c r="M541" s="223" t="s">
        <v>3</v>
      </c>
      <c r="N541" s="224" t="s">
        <v>48</v>
      </c>
      <c r="O541" s="71"/>
      <c r="P541" s="182">
        <f>O541*H541</f>
        <v>0</v>
      </c>
      <c r="Q541" s="182">
        <v>0.058000000000000003</v>
      </c>
      <c r="R541" s="182">
        <f>Q541*H541</f>
        <v>2.9406000000000003</v>
      </c>
      <c r="S541" s="182">
        <v>0</v>
      </c>
      <c r="T541" s="183">
        <f>S541*H541</f>
        <v>0</v>
      </c>
      <c r="AR541" s="184" t="s">
        <v>176</v>
      </c>
      <c r="AT541" s="184" t="s">
        <v>502</v>
      </c>
      <c r="AU541" s="184" t="s">
        <v>87</v>
      </c>
      <c r="AY541" s="19" t="s">
        <v>134</v>
      </c>
      <c r="BE541" s="185">
        <f>IF(N541="základní",J541,0)</f>
        <v>0</v>
      </c>
      <c r="BF541" s="185">
        <f>IF(N541="snížená",J541,0)</f>
        <v>0</v>
      </c>
      <c r="BG541" s="185">
        <f>IF(N541="zákl. přenesená",J541,0)</f>
        <v>0</v>
      </c>
      <c r="BH541" s="185">
        <f>IF(N541="sníž. přenesená",J541,0)</f>
        <v>0</v>
      </c>
      <c r="BI541" s="185">
        <f>IF(N541="nulová",J541,0)</f>
        <v>0</v>
      </c>
      <c r="BJ541" s="19" t="s">
        <v>85</v>
      </c>
      <c r="BK541" s="185">
        <f>ROUND(I541*H541,2)</f>
        <v>0</v>
      </c>
      <c r="BL541" s="19" t="s">
        <v>141</v>
      </c>
      <c r="BM541" s="184" t="s">
        <v>1024</v>
      </c>
    </row>
    <row r="542" s="1" customFormat="1" ht="36" customHeight="1">
      <c r="B542" s="172"/>
      <c r="C542" s="173" t="s">
        <v>1025</v>
      </c>
      <c r="D542" s="173" t="s">
        <v>136</v>
      </c>
      <c r="E542" s="174" t="s">
        <v>1026</v>
      </c>
      <c r="F542" s="175" t="s">
        <v>1027</v>
      </c>
      <c r="G542" s="176" t="s">
        <v>304</v>
      </c>
      <c r="H542" s="177">
        <v>7</v>
      </c>
      <c r="I542" s="178"/>
      <c r="J542" s="179">
        <f>ROUND(I542*H542,2)</f>
        <v>0</v>
      </c>
      <c r="K542" s="175" t="s">
        <v>140</v>
      </c>
      <c r="L542" s="38"/>
      <c r="M542" s="180" t="s">
        <v>3</v>
      </c>
      <c r="N542" s="181" t="s">
        <v>48</v>
      </c>
      <c r="O542" s="71"/>
      <c r="P542" s="182">
        <f>O542*H542</f>
        <v>0</v>
      </c>
      <c r="Q542" s="182">
        <v>1.0000000000000001E-05</v>
      </c>
      <c r="R542" s="182">
        <f>Q542*H542</f>
        <v>7.0000000000000007E-05</v>
      </c>
      <c r="S542" s="182">
        <v>0</v>
      </c>
      <c r="T542" s="183">
        <f>S542*H542</f>
        <v>0</v>
      </c>
      <c r="AR542" s="184" t="s">
        <v>141</v>
      </c>
      <c r="AT542" s="184" t="s">
        <v>136</v>
      </c>
      <c r="AU542" s="184" t="s">
        <v>87</v>
      </c>
      <c r="AY542" s="19" t="s">
        <v>134</v>
      </c>
      <c r="BE542" s="185">
        <f>IF(N542="základní",J542,0)</f>
        <v>0</v>
      </c>
      <c r="BF542" s="185">
        <f>IF(N542="snížená",J542,0)</f>
        <v>0</v>
      </c>
      <c r="BG542" s="185">
        <f>IF(N542="zákl. přenesená",J542,0)</f>
        <v>0</v>
      </c>
      <c r="BH542" s="185">
        <f>IF(N542="sníž. přenesená",J542,0)</f>
        <v>0</v>
      </c>
      <c r="BI542" s="185">
        <f>IF(N542="nulová",J542,0)</f>
        <v>0</v>
      </c>
      <c r="BJ542" s="19" t="s">
        <v>85</v>
      </c>
      <c r="BK542" s="185">
        <f>ROUND(I542*H542,2)</f>
        <v>0</v>
      </c>
      <c r="BL542" s="19" t="s">
        <v>141</v>
      </c>
      <c r="BM542" s="184" t="s">
        <v>1028</v>
      </c>
    </row>
    <row r="543" s="1" customFormat="1">
      <c r="B543" s="38"/>
      <c r="D543" s="186" t="s">
        <v>143</v>
      </c>
      <c r="F543" s="187" t="s">
        <v>1029</v>
      </c>
      <c r="I543" s="115"/>
      <c r="L543" s="38"/>
      <c r="M543" s="188"/>
      <c r="N543" s="71"/>
      <c r="O543" s="71"/>
      <c r="P543" s="71"/>
      <c r="Q543" s="71"/>
      <c r="R543" s="71"/>
      <c r="S543" s="71"/>
      <c r="T543" s="72"/>
      <c r="AT543" s="19" t="s">
        <v>143</v>
      </c>
      <c r="AU543" s="19" t="s">
        <v>87</v>
      </c>
    </row>
    <row r="544" s="12" customFormat="1">
      <c r="B544" s="189"/>
      <c r="D544" s="186" t="s">
        <v>145</v>
      </c>
      <c r="E544" s="190" t="s">
        <v>3</v>
      </c>
      <c r="F544" s="191" t="s">
        <v>457</v>
      </c>
      <c r="H544" s="190" t="s">
        <v>3</v>
      </c>
      <c r="I544" s="192"/>
      <c r="L544" s="189"/>
      <c r="M544" s="193"/>
      <c r="N544" s="194"/>
      <c r="O544" s="194"/>
      <c r="P544" s="194"/>
      <c r="Q544" s="194"/>
      <c r="R544" s="194"/>
      <c r="S544" s="194"/>
      <c r="T544" s="195"/>
      <c r="AT544" s="190" t="s">
        <v>145</v>
      </c>
      <c r="AU544" s="190" t="s">
        <v>87</v>
      </c>
      <c r="AV544" s="12" t="s">
        <v>85</v>
      </c>
      <c r="AW544" s="12" t="s">
        <v>37</v>
      </c>
      <c r="AX544" s="12" t="s">
        <v>77</v>
      </c>
      <c r="AY544" s="190" t="s">
        <v>134</v>
      </c>
    </row>
    <row r="545" s="13" customFormat="1">
      <c r="B545" s="196"/>
      <c r="D545" s="186" t="s">
        <v>145</v>
      </c>
      <c r="E545" s="197" t="s">
        <v>3</v>
      </c>
      <c r="F545" s="198" t="s">
        <v>1030</v>
      </c>
      <c r="H545" s="199">
        <v>7</v>
      </c>
      <c r="I545" s="200"/>
      <c r="L545" s="196"/>
      <c r="M545" s="201"/>
      <c r="N545" s="202"/>
      <c r="O545" s="202"/>
      <c r="P545" s="202"/>
      <c r="Q545" s="202"/>
      <c r="R545" s="202"/>
      <c r="S545" s="202"/>
      <c r="T545" s="203"/>
      <c r="AT545" s="197" t="s">
        <v>145</v>
      </c>
      <c r="AU545" s="197" t="s">
        <v>87</v>
      </c>
      <c r="AV545" s="13" t="s">
        <v>87</v>
      </c>
      <c r="AW545" s="13" t="s">
        <v>37</v>
      </c>
      <c r="AX545" s="13" t="s">
        <v>85</v>
      </c>
      <c r="AY545" s="197" t="s">
        <v>134</v>
      </c>
    </row>
    <row r="546" s="1" customFormat="1" ht="48" customHeight="1">
      <c r="B546" s="172"/>
      <c r="C546" s="173" t="s">
        <v>1031</v>
      </c>
      <c r="D546" s="173" t="s">
        <v>136</v>
      </c>
      <c r="E546" s="174" t="s">
        <v>1032</v>
      </c>
      <c r="F546" s="175" t="s">
        <v>1033</v>
      </c>
      <c r="G546" s="176" t="s">
        <v>304</v>
      </c>
      <c r="H546" s="177">
        <v>7</v>
      </c>
      <c r="I546" s="178"/>
      <c r="J546" s="179">
        <f>ROUND(I546*H546,2)</f>
        <v>0</v>
      </c>
      <c r="K546" s="175" t="s">
        <v>140</v>
      </c>
      <c r="L546" s="38"/>
      <c r="M546" s="180" t="s">
        <v>3</v>
      </c>
      <c r="N546" s="181" t="s">
        <v>48</v>
      </c>
      <c r="O546" s="71"/>
      <c r="P546" s="182">
        <f>O546*H546</f>
        <v>0</v>
      </c>
      <c r="Q546" s="182">
        <v>0.00034000000000000002</v>
      </c>
      <c r="R546" s="182">
        <f>Q546*H546</f>
        <v>0.0023800000000000002</v>
      </c>
      <c r="S546" s="182">
        <v>0</v>
      </c>
      <c r="T546" s="183">
        <f>S546*H546</f>
        <v>0</v>
      </c>
      <c r="AR546" s="184" t="s">
        <v>141</v>
      </c>
      <c r="AT546" s="184" t="s">
        <v>136</v>
      </c>
      <c r="AU546" s="184" t="s">
        <v>87</v>
      </c>
      <c r="AY546" s="19" t="s">
        <v>134</v>
      </c>
      <c r="BE546" s="185">
        <f>IF(N546="základní",J546,0)</f>
        <v>0</v>
      </c>
      <c r="BF546" s="185">
        <f>IF(N546="snížená",J546,0)</f>
        <v>0</v>
      </c>
      <c r="BG546" s="185">
        <f>IF(N546="zákl. přenesená",J546,0)</f>
        <v>0</v>
      </c>
      <c r="BH546" s="185">
        <f>IF(N546="sníž. přenesená",J546,0)</f>
        <v>0</v>
      </c>
      <c r="BI546" s="185">
        <f>IF(N546="nulová",J546,0)</f>
        <v>0</v>
      </c>
      <c r="BJ546" s="19" t="s">
        <v>85</v>
      </c>
      <c r="BK546" s="185">
        <f>ROUND(I546*H546,2)</f>
        <v>0</v>
      </c>
      <c r="BL546" s="19" t="s">
        <v>141</v>
      </c>
      <c r="BM546" s="184" t="s">
        <v>1034</v>
      </c>
    </row>
    <row r="547" s="1" customFormat="1">
      <c r="B547" s="38"/>
      <c r="D547" s="186" t="s">
        <v>143</v>
      </c>
      <c r="F547" s="187" t="s">
        <v>1035</v>
      </c>
      <c r="I547" s="115"/>
      <c r="L547" s="38"/>
      <c r="M547" s="188"/>
      <c r="N547" s="71"/>
      <c r="O547" s="71"/>
      <c r="P547" s="71"/>
      <c r="Q547" s="71"/>
      <c r="R547" s="71"/>
      <c r="S547" s="71"/>
      <c r="T547" s="72"/>
      <c r="AT547" s="19" t="s">
        <v>143</v>
      </c>
      <c r="AU547" s="19" t="s">
        <v>87</v>
      </c>
    </row>
    <row r="548" s="12" customFormat="1">
      <c r="B548" s="189"/>
      <c r="D548" s="186" t="s">
        <v>145</v>
      </c>
      <c r="E548" s="190" t="s">
        <v>3</v>
      </c>
      <c r="F548" s="191" t="s">
        <v>457</v>
      </c>
      <c r="H548" s="190" t="s">
        <v>3</v>
      </c>
      <c r="I548" s="192"/>
      <c r="L548" s="189"/>
      <c r="M548" s="193"/>
      <c r="N548" s="194"/>
      <c r="O548" s="194"/>
      <c r="P548" s="194"/>
      <c r="Q548" s="194"/>
      <c r="R548" s="194"/>
      <c r="S548" s="194"/>
      <c r="T548" s="195"/>
      <c r="AT548" s="190" t="s">
        <v>145</v>
      </c>
      <c r="AU548" s="190" t="s">
        <v>87</v>
      </c>
      <c r="AV548" s="12" t="s">
        <v>85</v>
      </c>
      <c r="AW548" s="12" t="s">
        <v>37</v>
      </c>
      <c r="AX548" s="12" t="s">
        <v>77</v>
      </c>
      <c r="AY548" s="190" t="s">
        <v>134</v>
      </c>
    </row>
    <row r="549" s="13" customFormat="1">
      <c r="B549" s="196"/>
      <c r="D549" s="186" t="s">
        <v>145</v>
      </c>
      <c r="E549" s="197" t="s">
        <v>3</v>
      </c>
      <c r="F549" s="198" t="s">
        <v>1030</v>
      </c>
      <c r="H549" s="199">
        <v>7</v>
      </c>
      <c r="I549" s="200"/>
      <c r="L549" s="196"/>
      <c r="M549" s="201"/>
      <c r="N549" s="202"/>
      <c r="O549" s="202"/>
      <c r="P549" s="202"/>
      <c r="Q549" s="202"/>
      <c r="R549" s="202"/>
      <c r="S549" s="202"/>
      <c r="T549" s="203"/>
      <c r="AT549" s="197" t="s">
        <v>145</v>
      </c>
      <c r="AU549" s="197" t="s">
        <v>87</v>
      </c>
      <c r="AV549" s="13" t="s">
        <v>87</v>
      </c>
      <c r="AW549" s="13" t="s">
        <v>37</v>
      </c>
      <c r="AX549" s="13" t="s">
        <v>85</v>
      </c>
      <c r="AY549" s="197" t="s">
        <v>134</v>
      </c>
    </row>
    <row r="550" s="1" customFormat="1" ht="24" customHeight="1">
      <c r="B550" s="172"/>
      <c r="C550" s="173" t="s">
        <v>1036</v>
      </c>
      <c r="D550" s="173" t="s">
        <v>136</v>
      </c>
      <c r="E550" s="174" t="s">
        <v>1037</v>
      </c>
      <c r="F550" s="175" t="s">
        <v>1038</v>
      </c>
      <c r="G550" s="176" t="s">
        <v>150</v>
      </c>
      <c r="H550" s="177">
        <v>4</v>
      </c>
      <c r="I550" s="178"/>
      <c r="J550" s="179">
        <f>ROUND(I550*H550,2)</f>
        <v>0</v>
      </c>
      <c r="K550" s="175" t="s">
        <v>140</v>
      </c>
      <c r="L550" s="38"/>
      <c r="M550" s="180" t="s">
        <v>3</v>
      </c>
      <c r="N550" s="181" t="s">
        <v>48</v>
      </c>
      <c r="O550" s="71"/>
      <c r="P550" s="182">
        <f>O550*H550</f>
        <v>0</v>
      </c>
      <c r="Q550" s="182">
        <v>0.0018699999999999999</v>
      </c>
      <c r="R550" s="182">
        <f>Q550*H550</f>
        <v>0.0074799999999999997</v>
      </c>
      <c r="S550" s="182">
        <v>0</v>
      </c>
      <c r="T550" s="183">
        <f>S550*H550</f>
        <v>0</v>
      </c>
      <c r="AR550" s="184" t="s">
        <v>141</v>
      </c>
      <c r="AT550" s="184" t="s">
        <v>136</v>
      </c>
      <c r="AU550" s="184" t="s">
        <v>87</v>
      </c>
      <c r="AY550" s="19" t="s">
        <v>134</v>
      </c>
      <c r="BE550" s="185">
        <f>IF(N550="základní",J550,0)</f>
        <v>0</v>
      </c>
      <c r="BF550" s="185">
        <f>IF(N550="snížená",J550,0)</f>
        <v>0</v>
      </c>
      <c r="BG550" s="185">
        <f>IF(N550="zákl. přenesená",J550,0)</f>
        <v>0</v>
      </c>
      <c r="BH550" s="185">
        <f>IF(N550="sníž. přenesená",J550,0)</f>
        <v>0</v>
      </c>
      <c r="BI550" s="185">
        <f>IF(N550="nulová",J550,0)</f>
        <v>0</v>
      </c>
      <c r="BJ550" s="19" t="s">
        <v>85</v>
      </c>
      <c r="BK550" s="185">
        <f>ROUND(I550*H550,2)</f>
        <v>0</v>
      </c>
      <c r="BL550" s="19" t="s">
        <v>141</v>
      </c>
      <c r="BM550" s="184" t="s">
        <v>1039</v>
      </c>
    </row>
    <row r="551" s="1" customFormat="1">
      <c r="B551" s="38"/>
      <c r="D551" s="186" t="s">
        <v>143</v>
      </c>
      <c r="F551" s="187" t="s">
        <v>1040</v>
      </c>
      <c r="I551" s="115"/>
      <c r="L551" s="38"/>
      <c r="M551" s="188"/>
      <c r="N551" s="71"/>
      <c r="O551" s="71"/>
      <c r="P551" s="71"/>
      <c r="Q551" s="71"/>
      <c r="R551" s="71"/>
      <c r="S551" s="71"/>
      <c r="T551" s="72"/>
      <c r="AT551" s="19" t="s">
        <v>143</v>
      </c>
      <c r="AU551" s="19" t="s">
        <v>87</v>
      </c>
    </row>
    <row r="552" s="1" customFormat="1" ht="16.5" customHeight="1">
      <c r="B552" s="172"/>
      <c r="C552" s="215" t="s">
        <v>1041</v>
      </c>
      <c r="D552" s="215" t="s">
        <v>502</v>
      </c>
      <c r="E552" s="216" t="s">
        <v>1042</v>
      </c>
      <c r="F552" s="217" t="s">
        <v>1043</v>
      </c>
      <c r="G552" s="218" t="s">
        <v>150</v>
      </c>
      <c r="H552" s="219">
        <v>2.3999999999999999</v>
      </c>
      <c r="I552" s="220"/>
      <c r="J552" s="221">
        <f>ROUND(I552*H552,2)</f>
        <v>0</v>
      </c>
      <c r="K552" s="217" t="s">
        <v>1007</v>
      </c>
      <c r="L552" s="222"/>
      <c r="M552" s="223" t="s">
        <v>3</v>
      </c>
      <c r="N552" s="224" t="s">
        <v>48</v>
      </c>
      <c r="O552" s="71"/>
      <c r="P552" s="182">
        <f>O552*H552</f>
        <v>0</v>
      </c>
      <c r="Q552" s="182">
        <v>0.014999999999999999</v>
      </c>
      <c r="R552" s="182">
        <f>Q552*H552</f>
        <v>0.035999999999999997</v>
      </c>
      <c r="S552" s="182">
        <v>0</v>
      </c>
      <c r="T552" s="183">
        <f>S552*H552</f>
        <v>0</v>
      </c>
      <c r="AR552" s="184" t="s">
        <v>176</v>
      </c>
      <c r="AT552" s="184" t="s">
        <v>502</v>
      </c>
      <c r="AU552" s="184" t="s">
        <v>87</v>
      </c>
      <c r="AY552" s="19" t="s">
        <v>134</v>
      </c>
      <c r="BE552" s="185">
        <f>IF(N552="základní",J552,0)</f>
        <v>0</v>
      </c>
      <c r="BF552" s="185">
        <f>IF(N552="snížená",J552,0)</f>
        <v>0</v>
      </c>
      <c r="BG552" s="185">
        <f>IF(N552="zákl. přenesená",J552,0)</f>
        <v>0</v>
      </c>
      <c r="BH552" s="185">
        <f>IF(N552="sníž. přenesená",J552,0)</f>
        <v>0</v>
      </c>
      <c r="BI552" s="185">
        <f>IF(N552="nulová",J552,0)</f>
        <v>0</v>
      </c>
      <c r="BJ552" s="19" t="s">
        <v>85</v>
      </c>
      <c r="BK552" s="185">
        <f>ROUND(I552*H552,2)</f>
        <v>0</v>
      </c>
      <c r="BL552" s="19" t="s">
        <v>141</v>
      </c>
      <c r="BM552" s="184" t="s">
        <v>1044</v>
      </c>
    </row>
    <row r="553" s="1" customFormat="1" ht="36" customHeight="1">
      <c r="B553" s="172"/>
      <c r="C553" s="173" t="s">
        <v>1045</v>
      </c>
      <c r="D553" s="173" t="s">
        <v>136</v>
      </c>
      <c r="E553" s="174" t="s">
        <v>1046</v>
      </c>
      <c r="F553" s="175" t="s">
        <v>1047</v>
      </c>
      <c r="G553" s="176" t="s">
        <v>304</v>
      </c>
      <c r="H553" s="177">
        <v>2.3999999999999999</v>
      </c>
      <c r="I553" s="178"/>
      <c r="J553" s="179">
        <f>ROUND(I553*H553,2)</f>
        <v>0</v>
      </c>
      <c r="K553" s="175" t="s">
        <v>140</v>
      </c>
      <c r="L553" s="38"/>
      <c r="M553" s="180" t="s">
        <v>3</v>
      </c>
      <c r="N553" s="181" t="s">
        <v>48</v>
      </c>
      <c r="O553" s="71"/>
      <c r="P553" s="182">
        <f>O553*H553</f>
        <v>0</v>
      </c>
      <c r="Q553" s="182">
        <v>0.0016100000000000001</v>
      </c>
      <c r="R553" s="182">
        <f>Q553*H553</f>
        <v>0.0038640000000000002</v>
      </c>
      <c r="S553" s="182">
        <v>0</v>
      </c>
      <c r="T553" s="183">
        <f>S553*H553</f>
        <v>0</v>
      </c>
      <c r="AR553" s="184" t="s">
        <v>141</v>
      </c>
      <c r="AT553" s="184" t="s">
        <v>136</v>
      </c>
      <c r="AU553" s="184" t="s">
        <v>87</v>
      </c>
      <c r="AY553" s="19" t="s">
        <v>134</v>
      </c>
      <c r="BE553" s="185">
        <f>IF(N553="základní",J553,0)</f>
        <v>0</v>
      </c>
      <c r="BF553" s="185">
        <f>IF(N553="snížená",J553,0)</f>
        <v>0</v>
      </c>
      <c r="BG553" s="185">
        <f>IF(N553="zákl. přenesená",J553,0)</f>
        <v>0</v>
      </c>
      <c r="BH553" s="185">
        <f>IF(N553="sníž. přenesená",J553,0)</f>
        <v>0</v>
      </c>
      <c r="BI553" s="185">
        <f>IF(N553="nulová",J553,0)</f>
        <v>0</v>
      </c>
      <c r="BJ553" s="19" t="s">
        <v>85</v>
      </c>
      <c r="BK553" s="185">
        <f>ROUND(I553*H553,2)</f>
        <v>0</v>
      </c>
      <c r="BL553" s="19" t="s">
        <v>141</v>
      </c>
      <c r="BM553" s="184" t="s">
        <v>1048</v>
      </c>
    </row>
    <row r="554" s="1" customFormat="1">
      <c r="B554" s="38"/>
      <c r="D554" s="186" t="s">
        <v>143</v>
      </c>
      <c r="F554" s="187" t="s">
        <v>1040</v>
      </c>
      <c r="I554" s="115"/>
      <c r="L554" s="38"/>
      <c r="M554" s="188"/>
      <c r="N554" s="71"/>
      <c r="O554" s="71"/>
      <c r="P554" s="71"/>
      <c r="Q554" s="71"/>
      <c r="R554" s="71"/>
      <c r="S554" s="71"/>
      <c r="T554" s="72"/>
      <c r="AT554" s="19" t="s">
        <v>143</v>
      </c>
      <c r="AU554" s="19" t="s">
        <v>87</v>
      </c>
    </row>
    <row r="555" s="13" customFormat="1">
      <c r="B555" s="196"/>
      <c r="D555" s="186" t="s">
        <v>145</v>
      </c>
      <c r="E555" s="197" t="s">
        <v>3</v>
      </c>
      <c r="F555" s="198" t="s">
        <v>1049</v>
      </c>
      <c r="H555" s="199">
        <v>2.3999999999999999</v>
      </c>
      <c r="I555" s="200"/>
      <c r="L555" s="196"/>
      <c r="M555" s="201"/>
      <c r="N555" s="202"/>
      <c r="O555" s="202"/>
      <c r="P555" s="202"/>
      <c r="Q555" s="202"/>
      <c r="R555" s="202"/>
      <c r="S555" s="202"/>
      <c r="T555" s="203"/>
      <c r="AT555" s="197" t="s">
        <v>145</v>
      </c>
      <c r="AU555" s="197" t="s">
        <v>87</v>
      </c>
      <c r="AV555" s="13" t="s">
        <v>87</v>
      </c>
      <c r="AW555" s="13" t="s">
        <v>37</v>
      </c>
      <c r="AX555" s="13" t="s">
        <v>85</v>
      </c>
      <c r="AY555" s="197" t="s">
        <v>134</v>
      </c>
    </row>
    <row r="556" s="1" customFormat="1" ht="24" customHeight="1">
      <c r="B556" s="172"/>
      <c r="C556" s="173" t="s">
        <v>1050</v>
      </c>
      <c r="D556" s="173" t="s">
        <v>136</v>
      </c>
      <c r="E556" s="174" t="s">
        <v>1051</v>
      </c>
      <c r="F556" s="175" t="s">
        <v>1052</v>
      </c>
      <c r="G556" s="176" t="s">
        <v>150</v>
      </c>
      <c r="H556" s="177">
        <v>2</v>
      </c>
      <c r="I556" s="178"/>
      <c r="J556" s="179">
        <f>ROUND(I556*H556,2)</f>
        <v>0</v>
      </c>
      <c r="K556" s="175" t="s">
        <v>140</v>
      </c>
      <c r="L556" s="38"/>
      <c r="M556" s="180" t="s">
        <v>3</v>
      </c>
      <c r="N556" s="181" t="s">
        <v>48</v>
      </c>
      <c r="O556" s="71"/>
      <c r="P556" s="182">
        <f>O556*H556</f>
        <v>0</v>
      </c>
      <c r="Q556" s="182">
        <v>0.0064900000000000001</v>
      </c>
      <c r="R556" s="182">
        <f>Q556*H556</f>
        <v>0.01298</v>
      </c>
      <c r="S556" s="182">
        <v>0</v>
      </c>
      <c r="T556" s="183">
        <f>S556*H556</f>
        <v>0</v>
      </c>
      <c r="AR556" s="184" t="s">
        <v>141</v>
      </c>
      <c r="AT556" s="184" t="s">
        <v>136</v>
      </c>
      <c r="AU556" s="184" t="s">
        <v>87</v>
      </c>
      <c r="AY556" s="19" t="s">
        <v>134</v>
      </c>
      <c r="BE556" s="185">
        <f>IF(N556="základní",J556,0)</f>
        <v>0</v>
      </c>
      <c r="BF556" s="185">
        <f>IF(N556="snížená",J556,0)</f>
        <v>0</v>
      </c>
      <c r="BG556" s="185">
        <f>IF(N556="zákl. přenesená",J556,0)</f>
        <v>0</v>
      </c>
      <c r="BH556" s="185">
        <f>IF(N556="sníž. přenesená",J556,0)</f>
        <v>0</v>
      </c>
      <c r="BI556" s="185">
        <f>IF(N556="nulová",J556,0)</f>
        <v>0</v>
      </c>
      <c r="BJ556" s="19" t="s">
        <v>85</v>
      </c>
      <c r="BK556" s="185">
        <f>ROUND(I556*H556,2)</f>
        <v>0</v>
      </c>
      <c r="BL556" s="19" t="s">
        <v>141</v>
      </c>
      <c r="BM556" s="184" t="s">
        <v>1053</v>
      </c>
    </row>
    <row r="557" s="1" customFormat="1" ht="24" customHeight="1">
      <c r="B557" s="172"/>
      <c r="C557" s="173" t="s">
        <v>1054</v>
      </c>
      <c r="D557" s="173" t="s">
        <v>136</v>
      </c>
      <c r="E557" s="174" t="s">
        <v>1055</v>
      </c>
      <c r="F557" s="175" t="s">
        <v>1056</v>
      </c>
      <c r="G557" s="176" t="s">
        <v>304</v>
      </c>
      <c r="H557" s="177">
        <v>31.399999999999999</v>
      </c>
      <c r="I557" s="178"/>
      <c r="J557" s="179">
        <f>ROUND(I557*H557,2)</f>
        <v>0</v>
      </c>
      <c r="K557" s="175" t="s">
        <v>140</v>
      </c>
      <c r="L557" s="38"/>
      <c r="M557" s="180" t="s">
        <v>3</v>
      </c>
      <c r="N557" s="181" t="s">
        <v>48</v>
      </c>
      <c r="O557" s="71"/>
      <c r="P557" s="182">
        <f>O557*H557</f>
        <v>0</v>
      </c>
      <c r="Q557" s="182">
        <v>0.0082000000000000007</v>
      </c>
      <c r="R557" s="182">
        <f>Q557*H557</f>
        <v>0.25747999999999999</v>
      </c>
      <c r="S557" s="182">
        <v>0</v>
      </c>
      <c r="T557" s="183">
        <f>S557*H557</f>
        <v>0</v>
      </c>
      <c r="AR557" s="184" t="s">
        <v>141</v>
      </c>
      <c r="AT557" s="184" t="s">
        <v>136</v>
      </c>
      <c r="AU557" s="184" t="s">
        <v>87</v>
      </c>
      <c r="AY557" s="19" t="s">
        <v>134</v>
      </c>
      <c r="BE557" s="185">
        <f>IF(N557="základní",J557,0)</f>
        <v>0</v>
      </c>
      <c r="BF557" s="185">
        <f>IF(N557="snížená",J557,0)</f>
        <v>0</v>
      </c>
      <c r="BG557" s="185">
        <f>IF(N557="zákl. přenesená",J557,0)</f>
        <v>0</v>
      </c>
      <c r="BH557" s="185">
        <f>IF(N557="sníž. přenesená",J557,0)</f>
        <v>0</v>
      </c>
      <c r="BI557" s="185">
        <f>IF(N557="nulová",J557,0)</f>
        <v>0</v>
      </c>
      <c r="BJ557" s="19" t="s">
        <v>85</v>
      </c>
      <c r="BK557" s="185">
        <f>ROUND(I557*H557,2)</f>
        <v>0</v>
      </c>
      <c r="BL557" s="19" t="s">
        <v>141</v>
      </c>
      <c r="BM557" s="184" t="s">
        <v>1057</v>
      </c>
    </row>
    <row r="558" s="1" customFormat="1">
      <c r="B558" s="38"/>
      <c r="D558" s="186" t="s">
        <v>143</v>
      </c>
      <c r="F558" s="187" t="s">
        <v>1058</v>
      </c>
      <c r="I558" s="115"/>
      <c r="L558" s="38"/>
      <c r="M558" s="188"/>
      <c r="N558" s="71"/>
      <c r="O558" s="71"/>
      <c r="P558" s="71"/>
      <c r="Q558" s="71"/>
      <c r="R558" s="71"/>
      <c r="S558" s="71"/>
      <c r="T558" s="72"/>
      <c r="AT558" s="19" t="s">
        <v>143</v>
      </c>
      <c r="AU558" s="19" t="s">
        <v>87</v>
      </c>
    </row>
    <row r="559" s="12" customFormat="1">
      <c r="B559" s="189"/>
      <c r="D559" s="186" t="s">
        <v>145</v>
      </c>
      <c r="E559" s="190" t="s">
        <v>3</v>
      </c>
      <c r="F559" s="191" t="s">
        <v>754</v>
      </c>
      <c r="H559" s="190" t="s">
        <v>3</v>
      </c>
      <c r="I559" s="192"/>
      <c r="L559" s="189"/>
      <c r="M559" s="193"/>
      <c r="N559" s="194"/>
      <c r="O559" s="194"/>
      <c r="P559" s="194"/>
      <c r="Q559" s="194"/>
      <c r="R559" s="194"/>
      <c r="S559" s="194"/>
      <c r="T559" s="195"/>
      <c r="AT559" s="190" t="s">
        <v>145</v>
      </c>
      <c r="AU559" s="190" t="s">
        <v>87</v>
      </c>
      <c r="AV559" s="12" t="s">
        <v>85</v>
      </c>
      <c r="AW559" s="12" t="s">
        <v>37</v>
      </c>
      <c r="AX559" s="12" t="s">
        <v>77</v>
      </c>
      <c r="AY559" s="190" t="s">
        <v>134</v>
      </c>
    </row>
    <row r="560" s="13" customFormat="1">
      <c r="B560" s="196"/>
      <c r="D560" s="186" t="s">
        <v>145</v>
      </c>
      <c r="E560" s="197" t="s">
        <v>3</v>
      </c>
      <c r="F560" s="198" t="s">
        <v>1059</v>
      </c>
      <c r="H560" s="199">
        <v>31.399999999999999</v>
      </c>
      <c r="I560" s="200"/>
      <c r="L560" s="196"/>
      <c r="M560" s="201"/>
      <c r="N560" s="202"/>
      <c r="O560" s="202"/>
      <c r="P560" s="202"/>
      <c r="Q560" s="202"/>
      <c r="R560" s="202"/>
      <c r="S560" s="202"/>
      <c r="T560" s="203"/>
      <c r="AT560" s="197" t="s">
        <v>145</v>
      </c>
      <c r="AU560" s="197" t="s">
        <v>87</v>
      </c>
      <c r="AV560" s="13" t="s">
        <v>87</v>
      </c>
      <c r="AW560" s="13" t="s">
        <v>37</v>
      </c>
      <c r="AX560" s="13" t="s">
        <v>85</v>
      </c>
      <c r="AY560" s="197" t="s">
        <v>134</v>
      </c>
    </row>
    <row r="561" s="1" customFormat="1" ht="24" customHeight="1">
      <c r="B561" s="172"/>
      <c r="C561" s="173" t="s">
        <v>1060</v>
      </c>
      <c r="D561" s="173" t="s">
        <v>136</v>
      </c>
      <c r="E561" s="174" t="s">
        <v>1061</v>
      </c>
      <c r="F561" s="175" t="s">
        <v>1062</v>
      </c>
      <c r="G561" s="176" t="s">
        <v>304</v>
      </c>
      <c r="H561" s="177">
        <v>31.399999999999999</v>
      </c>
      <c r="I561" s="178"/>
      <c r="J561" s="179">
        <f>ROUND(I561*H561,2)</f>
        <v>0</v>
      </c>
      <c r="K561" s="175" t="s">
        <v>140</v>
      </c>
      <c r="L561" s="38"/>
      <c r="M561" s="180" t="s">
        <v>3</v>
      </c>
      <c r="N561" s="181" t="s">
        <v>48</v>
      </c>
      <c r="O561" s="71"/>
      <c r="P561" s="182">
        <f>O561*H561</f>
        <v>0</v>
      </c>
      <c r="Q561" s="182">
        <v>0</v>
      </c>
      <c r="R561" s="182">
        <f>Q561*H561</f>
        <v>0</v>
      </c>
      <c r="S561" s="182">
        <v>0</v>
      </c>
      <c r="T561" s="183">
        <f>S561*H561</f>
        <v>0</v>
      </c>
      <c r="AR561" s="184" t="s">
        <v>141</v>
      </c>
      <c r="AT561" s="184" t="s">
        <v>136</v>
      </c>
      <c r="AU561" s="184" t="s">
        <v>87</v>
      </c>
      <c r="AY561" s="19" t="s">
        <v>134</v>
      </c>
      <c r="BE561" s="185">
        <f>IF(N561="základní",J561,0)</f>
        <v>0</v>
      </c>
      <c r="BF561" s="185">
        <f>IF(N561="snížená",J561,0)</f>
        <v>0</v>
      </c>
      <c r="BG561" s="185">
        <f>IF(N561="zákl. přenesená",J561,0)</f>
        <v>0</v>
      </c>
      <c r="BH561" s="185">
        <f>IF(N561="sníž. přenesená",J561,0)</f>
        <v>0</v>
      </c>
      <c r="BI561" s="185">
        <f>IF(N561="nulová",J561,0)</f>
        <v>0</v>
      </c>
      <c r="BJ561" s="19" t="s">
        <v>85</v>
      </c>
      <c r="BK561" s="185">
        <f>ROUND(I561*H561,2)</f>
        <v>0</v>
      </c>
      <c r="BL561" s="19" t="s">
        <v>141</v>
      </c>
      <c r="BM561" s="184" t="s">
        <v>1063</v>
      </c>
    </row>
    <row r="562" s="1" customFormat="1">
      <c r="B562" s="38"/>
      <c r="D562" s="186" t="s">
        <v>143</v>
      </c>
      <c r="F562" s="187" t="s">
        <v>1058</v>
      </c>
      <c r="I562" s="115"/>
      <c r="L562" s="38"/>
      <c r="M562" s="188"/>
      <c r="N562" s="71"/>
      <c r="O562" s="71"/>
      <c r="P562" s="71"/>
      <c r="Q562" s="71"/>
      <c r="R562" s="71"/>
      <c r="S562" s="71"/>
      <c r="T562" s="72"/>
      <c r="AT562" s="19" t="s">
        <v>143</v>
      </c>
      <c r="AU562" s="19" t="s">
        <v>87</v>
      </c>
    </row>
    <row r="563" s="1" customFormat="1" ht="24" customHeight="1">
      <c r="B563" s="172"/>
      <c r="C563" s="173" t="s">
        <v>1064</v>
      </c>
      <c r="D563" s="173" t="s">
        <v>136</v>
      </c>
      <c r="E563" s="174" t="s">
        <v>1065</v>
      </c>
      <c r="F563" s="175" t="s">
        <v>1066</v>
      </c>
      <c r="G563" s="176" t="s">
        <v>265</v>
      </c>
      <c r="H563" s="177">
        <v>94.5</v>
      </c>
      <c r="I563" s="178"/>
      <c r="J563" s="179">
        <f>ROUND(I563*H563,2)</f>
        <v>0</v>
      </c>
      <c r="K563" s="175" t="s">
        <v>140</v>
      </c>
      <c r="L563" s="38"/>
      <c r="M563" s="180" t="s">
        <v>3</v>
      </c>
      <c r="N563" s="181" t="s">
        <v>48</v>
      </c>
      <c r="O563" s="71"/>
      <c r="P563" s="182">
        <f>O563*H563</f>
        <v>0</v>
      </c>
      <c r="Q563" s="182">
        <v>0.00088000000000000003</v>
      </c>
      <c r="R563" s="182">
        <f>Q563*H563</f>
        <v>0.083159999999999998</v>
      </c>
      <c r="S563" s="182">
        <v>0</v>
      </c>
      <c r="T563" s="183">
        <f>S563*H563</f>
        <v>0</v>
      </c>
      <c r="AR563" s="184" t="s">
        <v>141</v>
      </c>
      <c r="AT563" s="184" t="s">
        <v>136</v>
      </c>
      <c r="AU563" s="184" t="s">
        <v>87</v>
      </c>
      <c r="AY563" s="19" t="s">
        <v>134</v>
      </c>
      <c r="BE563" s="185">
        <f>IF(N563="základní",J563,0)</f>
        <v>0</v>
      </c>
      <c r="BF563" s="185">
        <f>IF(N563="snížená",J563,0)</f>
        <v>0</v>
      </c>
      <c r="BG563" s="185">
        <f>IF(N563="zákl. přenesená",J563,0)</f>
        <v>0</v>
      </c>
      <c r="BH563" s="185">
        <f>IF(N563="sníž. přenesená",J563,0)</f>
        <v>0</v>
      </c>
      <c r="BI563" s="185">
        <f>IF(N563="nulová",J563,0)</f>
        <v>0</v>
      </c>
      <c r="BJ563" s="19" t="s">
        <v>85</v>
      </c>
      <c r="BK563" s="185">
        <f>ROUND(I563*H563,2)</f>
        <v>0</v>
      </c>
      <c r="BL563" s="19" t="s">
        <v>141</v>
      </c>
      <c r="BM563" s="184" t="s">
        <v>1067</v>
      </c>
    </row>
    <row r="564" s="1" customFormat="1">
      <c r="B564" s="38"/>
      <c r="D564" s="186" t="s">
        <v>143</v>
      </c>
      <c r="F564" s="187" t="s">
        <v>1068</v>
      </c>
      <c r="I564" s="115"/>
      <c r="L564" s="38"/>
      <c r="M564" s="188"/>
      <c r="N564" s="71"/>
      <c r="O564" s="71"/>
      <c r="P564" s="71"/>
      <c r="Q564" s="71"/>
      <c r="R564" s="71"/>
      <c r="S564" s="71"/>
      <c r="T564" s="72"/>
      <c r="AT564" s="19" t="s">
        <v>143</v>
      </c>
      <c r="AU564" s="19" t="s">
        <v>87</v>
      </c>
    </row>
    <row r="565" s="12" customFormat="1">
      <c r="B565" s="189"/>
      <c r="D565" s="186" t="s">
        <v>145</v>
      </c>
      <c r="E565" s="190" t="s">
        <v>3</v>
      </c>
      <c r="F565" s="191" t="s">
        <v>888</v>
      </c>
      <c r="H565" s="190" t="s">
        <v>3</v>
      </c>
      <c r="I565" s="192"/>
      <c r="L565" s="189"/>
      <c r="M565" s="193"/>
      <c r="N565" s="194"/>
      <c r="O565" s="194"/>
      <c r="P565" s="194"/>
      <c r="Q565" s="194"/>
      <c r="R565" s="194"/>
      <c r="S565" s="194"/>
      <c r="T565" s="195"/>
      <c r="AT565" s="190" t="s">
        <v>145</v>
      </c>
      <c r="AU565" s="190" t="s">
        <v>87</v>
      </c>
      <c r="AV565" s="12" t="s">
        <v>85</v>
      </c>
      <c r="AW565" s="12" t="s">
        <v>37</v>
      </c>
      <c r="AX565" s="12" t="s">
        <v>77</v>
      </c>
      <c r="AY565" s="190" t="s">
        <v>134</v>
      </c>
    </row>
    <row r="566" s="13" customFormat="1">
      <c r="B566" s="196"/>
      <c r="D566" s="186" t="s">
        <v>145</v>
      </c>
      <c r="E566" s="197" t="s">
        <v>3</v>
      </c>
      <c r="F566" s="198" t="s">
        <v>1069</v>
      </c>
      <c r="H566" s="199">
        <v>94.5</v>
      </c>
      <c r="I566" s="200"/>
      <c r="L566" s="196"/>
      <c r="M566" s="201"/>
      <c r="N566" s="202"/>
      <c r="O566" s="202"/>
      <c r="P566" s="202"/>
      <c r="Q566" s="202"/>
      <c r="R566" s="202"/>
      <c r="S566" s="202"/>
      <c r="T566" s="203"/>
      <c r="AT566" s="197" t="s">
        <v>145</v>
      </c>
      <c r="AU566" s="197" t="s">
        <v>87</v>
      </c>
      <c r="AV566" s="13" t="s">
        <v>87</v>
      </c>
      <c r="AW566" s="13" t="s">
        <v>37</v>
      </c>
      <c r="AX566" s="13" t="s">
        <v>85</v>
      </c>
      <c r="AY566" s="197" t="s">
        <v>134</v>
      </c>
    </row>
    <row r="567" s="1" customFormat="1" ht="24" customHeight="1">
      <c r="B567" s="172"/>
      <c r="C567" s="173" t="s">
        <v>1070</v>
      </c>
      <c r="D567" s="173" t="s">
        <v>136</v>
      </c>
      <c r="E567" s="174" t="s">
        <v>1071</v>
      </c>
      <c r="F567" s="175" t="s">
        <v>1072</v>
      </c>
      <c r="G567" s="176" t="s">
        <v>265</v>
      </c>
      <c r="H567" s="177">
        <v>94.5</v>
      </c>
      <c r="I567" s="178"/>
      <c r="J567" s="179">
        <f>ROUND(I567*H567,2)</f>
        <v>0</v>
      </c>
      <c r="K567" s="175" t="s">
        <v>140</v>
      </c>
      <c r="L567" s="38"/>
      <c r="M567" s="180" t="s">
        <v>3</v>
      </c>
      <c r="N567" s="181" t="s">
        <v>48</v>
      </c>
      <c r="O567" s="71"/>
      <c r="P567" s="182">
        <f>O567*H567</f>
        <v>0</v>
      </c>
      <c r="Q567" s="182">
        <v>0</v>
      </c>
      <c r="R567" s="182">
        <f>Q567*H567</f>
        <v>0</v>
      </c>
      <c r="S567" s="182">
        <v>0</v>
      </c>
      <c r="T567" s="183">
        <f>S567*H567</f>
        <v>0</v>
      </c>
      <c r="AR567" s="184" t="s">
        <v>141</v>
      </c>
      <c r="AT567" s="184" t="s">
        <v>136</v>
      </c>
      <c r="AU567" s="184" t="s">
        <v>87</v>
      </c>
      <c r="AY567" s="19" t="s">
        <v>134</v>
      </c>
      <c r="BE567" s="185">
        <f>IF(N567="základní",J567,0)</f>
        <v>0</v>
      </c>
      <c r="BF567" s="185">
        <f>IF(N567="snížená",J567,0)</f>
        <v>0</v>
      </c>
      <c r="BG567" s="185">
        <f>IF(N567="zákl. přenesená",J567,0)</f>
        <v>0</v>
      </c>
      <c r="BH567" s="185">
        <f>IF(N567="sníž. přenesená",J567,0)</f>
        <v>0</v>
      </c>
      <c r="BI567" s="185">
        <f>IF(N567="nulová",J567,0)</f>
        <v>0</v>
      </c>
      <c r="BJ567" s="19" t="s">
        <v>85</v>
      </c>
      <c r="BK567" s="185">
        <f>ROUND(I567*H567,2)</f>
        <v>0</v>
      </c>
      <c r="BL567" s="19" t="s">
        <v>141</v>
      </c>
      <c r="BM567" s="184" t="s">
        <v>1073</v>
      </c>
    </row>
    <row r="568" s="1" customFormat="1">
      <c r="B568" s="38"/>
      <c r="D568" s="186" t="s">
        <v>143</v>
      </c>
      <c r="F568" s="187" t="s">
        <v>1068</v>
      </c>
      <c r="I568" s="115"/>
      <c r="L568" s="38"/>
      <c r="M568" s="188"/>
      <c r="N568" s="71"/>
      <c r="O568" s="71"/>
      <c r="P568" s="71"/>
      <c r="Q568" s="71"/>
      <c r="R568" s="71"/>
      <c r="S568" s="71"/>
      <c r="T568" s="72"/>
      <c r="AT568" s="19" t="s">
        <v>143</v>
      </c>
      <c r="AU568" s="19" t="s">
        <v>87</v>
      </c>
    </row>
    <row r="569" s="1" customFormat="1" ht="24" customHeight="1">
      <c r="B569" s="172"/>
      <c r="C569" s="173" t="s">
        <v>1074</v>
      </c>
      <c r="D569" s="173" t="s">
        <v>136</v>
      </c>
      <c r="E569" s="174" t="s">
        <v>1075</v>
      </c>
      <c r="F569" s="175" t="s">
        <v>1076</v>
      </c>
      <c r="G569" s="176" t="s">
        <v>265</v>
      </c>
      <c r="H569" s="177">
        <v>236.25</v>
      </c>
      <c r="I569" s="178"/>
      <c r="J569" s="179">
        <f>ROUND(I569*H569,2)</f>
        <v>0</v>
      </c>
      <c r="K569" s="175" t="s">
        <v>140</v>
      </c>
      <c r="L569" s="38"/>
      <c r="M569" s="180" t="s">
        <v>3</v>
      </c>
      <c r="N569" s="181" t="s">
        <v>48</v>
      </c>
      <c r="O569" s="71"/>
      <c r="P569" s="182">
        <f>O569*H569</f>
        <v>0</v>
      </c>
      <c r="Q569" s="182">
        <v>0</v>
      </c>
      <c r="R569" s="182">
        <f>Q569*H569</f>
        <v>0</v>
      </c>
      <c r="S569" s="182">
        <v>0</v>
      </c>
      <c r="T569" s="183">
        <f>S569*H569</f>
        <v>0</v>
      </c>
      <c r="AR569" s="184" t="s">
        <v>141</v>
      </c>
      <c r="AT569" s="184" t="s">
        <v>136</v>
      </c>
      <c r="AU569" s="184" t="s">
        <v>87</v>
      </c>
      <c r="AY569" s="19" t="s">
        <v>134</v>
      </c>
      <c r="BE569" s="185">
        <f>IF(N569="základní",J569,0)</f>
        <v>0</v>
      </c>
      <c r="BF569" s="185">
        <f>IF(N569="snížená",J569,0)</f>
        <v>0</v>
      </c>
      <c r="BG569" s="185">
        <f>IF(N569="zákl. přenesená",J569,0)</f>
        <v>0</v>
      </c>
      <c r="BH569" s="185">
        <f>IF(N569="sníž. přenesená",J569,0)</f>
        <v>0</v>
      </c>
      <c r="BI569" s="185">
        <f>IF(N569="nulová",J569,0)</f>
        <v>0</v>
      </c>
      <c r="BJ569" s="19" t="s">
        <v>85</v>
      </c>
      <c r="BK569" s="185">
        <f>ROUND(I569*H569,2)</f>
        <v>0</v>
      </c>
      <c r="BL569" s="19" t="s">
        <v>141</v>
      </c>
      <c r="BM569" s="184" t="s">
        <v>1077</v>
      </c>
    </row>
    <row r="570" s="1" customFormat="1">
      <c r="B570" s="38"/>
      <c r="D570" s="186" t="s">
        <v>143</v>
      </c>
      <c r="F570" s="187" t="s">
        <v>1068</v>
      </c>
      <c r="I570" s="115"/>
      <c r="L570" s="38"/>
      <c r="M570" s="188"/>
      <c r="N570" s="71"/>
      <c r="O570" s="71"/>
      <c r="P570" s="71"/>
      <c r="Q570" s="71"/>
      <c r="R570" s="71"/>
      <c r="S570" s="71"/>
      <c r="T570" s="72"/>
      <c r="AT570" s="19" t="s">
        <v>143</v>
      </c>
      <c r="AU570" s="19" t="s">
        <v>87</v>
      </c>
    </row>
    <row r="571" s="13" customFormat="1">
      <c r="B571" s="196"/>
      <c r="D571" s="186" t="s">
        <v>145</v>
      </c>
      <c r="E571" s="197" t="s">
        <v>3</v>
      </c>
      <c r="F571" s="198" t="s">
        <v>1078</v>
      </c>
      <c r="H571" s="199">
        <v>236.25</v>
      </c>
      <c r="I571" s="200"/>
      <c r="L571" s="196"/>
      <c r="M571" s="201"/>
      <c r="N571" s="202"/>
      <c r="O571" s="202"/>
      <c r="P571" s="202"/>
      <c r="Q571" s="202"/>
      <c r="R571" s="202"/>
      <c r="S571" s="202"/>
      <c r="T571" s="203"/>
      <c r="AT571" s="197" t="s">
        <v>145</v>
      </c>
      <c r="AU571" s="197" t="s">
        <v>87</v>
      </c>
      <c r="AV571" s="13" t="s">
        <v>87</v>
      </c>
      <c r="AW571" s="13" t="s">
        <v>37</v>
      </c>
      <c r="AX571" s="13" t="s">
        <v>85</v>
      </c>
      <c r="AY571" s="197" t="s">
        <v>134</v>
      </c>
    </row>
    <row r="572" s="1" customFormat="1" ht="24" customHeight="1">
      <c r="B572" s="172"/>
      <c r="C572" s="173" t="s">
        <v>1079</v>
      </c>
      <c r="D572" s="173" t="s">
        <v>136</v>
      </c>
      <c r="E572" s="174" t="s">
        <v>1080</v>
      </c>
      <c r="F572" s="175" t="s">
        <v>1081</v>
      </c>
      <c r="G572" s="176" t="s">
        <v>139</v>
      </c>
      <c r="H572" s="177">
        <v>31.5</v>
      </c>
      <c r="I572" s="178"/>
      <c r="J572" s="179">
        <f>ROUND(I572*H572,2)</f>
        <v>0</v>
      </c>
      <c r="K572" s="175" t="s">
        <v>140</v>
      </c>
      <c r="L572" s="38"/>
      <c r="M572" s="180" t="s">
        <v>3</v>
      </c>
      <c r="N572" s="181" t="s">
        <v>48</v>
      </c>
      <c r="O572" s="71"/>
      <c r="P572" s="182">
        <f>O572*H572</f>
        <v>0</v>
      </c>
      <c r="Q572" s="182">
        <v>0.00083000000000000001</v>
      </c>
      <c r="R572" s="182">
        <f>Q572*H572</f>
        <v>0.026145000000000002</v>
      </c>
      <c r="S572" s="182">
        <v>0</v>
      </c>
      <c r="T572" s="183">
        <f>S572*H572</f>
        <v>0</v>
      </c>
      <c r="AR572" s="184" t="s">
        <v>141</v>
      </c>
      <c r="AT572" s="184" t="s">
        <v>136</v>
      </c>
      <c r="AU572" s="184" t="s">
        <v>87</v>
      </c>
      <c r="AY572" s="19" t="s">
        <v>134</v>
      </c>
      <c r="BE572" s="185">
        <f>IF(N572="základní",J572,0)</f>
        <v>0</v>
      </c>
      <c r="BF572" s="185">
        <f>IF(N572="snížená",J572,0)</f>
        <v>0</v>
      </c>
      <c r="BG572" s="185">
        <f>IF(N572="zákl. přenesená",J572,0)</f>
        <v>0</v>
      </c>
      <c r="BH572" s="185">
        <f>IF(N572="sníž. přenesená",J572,0)</f>
        <v>0</v>
      </c>
      <c r="BI572" s="185">
        <f>IF(N572="nulová",J572,0)</f>
        <v>0</v>
      </c>
      <c r="BJ572" s="19" t="s">
        <v>85</v>
      </c>
      <c r="BK572" s="185">
        <f>ROUND(I572*H572,2)</f>
        <v>0</v>
      </c>
      <c r="BL572" s="19" t="s">
        <v>141</v>
      </c>
      <c r="BM572" s="184" t="s">
        <v>1082</v>
      </c>
    </row>
    <row r="573" s="1" customFormat="1">
      <c r="B573" s="38"/>
      <c r="D573" s="186" t="s">
        <v>143</v>
      </c>
      <c r="F573" s="187" t="s">
        <v>1083</v>
      </c>
      <c r="I573" s="115"/>
      <c r="L573" s="38"/>
      <c r="M573" s="188"/>
      <c r="N573" s="71"/>
      <c r="O573" s="71"/>
      <c r="P573" s="71"/>
      <c r="Q573" s="71"/>
      <c r="R573" s="71"/>
      <c r="S573" s="71"/>
      <c r="T573" s="72"/>
      <c r="AT573" s="19" t="s">
        <v>143</v>
      </c>
      <c r="AU573" s="19" t="s">
        <v>87</v>
      </c>
    </row>
    <row r="574" s="12" customFormat="1">
      <c r="B574" s="189"/>
      <c r="D574" s="186" t="s">
        <v>145</v>
      </c>
      <c r="E574" s="190" t="s">
        <v>3</v>
      </c>
      <c r="F574" s="191" t="s">
        <v>888</v>
      </c>
      <c r="H574" s="190" t="s">
        <v>3</v>
      </c>
      <c r="I574" s="192"/>
      <c r="L574" s="189"/>
      <c r="M574" s="193"/>
      <c r="N574" s="194"/>
      <c r="O574" s="194"/>
      <c r="P574" s="194"/>
      <c r="Q574" s="194"/>
      <c r="R574" s="194"/>
      <c r="S574" s="194"/>
      <c r="T574" s="195"/>
      <c r="AT574" s="190" t="s">
        <v>145</v>
      </c>
      <c r="AU574" s="190" t="s">
        <v>87</v>
      </c>
      <c r="AV574" s="12" t="s">
        <v>85</v>
      </c>
      <c r="AW574" s="12" t="s">
        <v>37</v>
      </c>
      <c r="AX574" s="12" t="s">
        <v>77</v>
      </c>
      <c r="AY574" s="190" t="s">
        <v>134</v>
      </c>
    </row>
    <row r="575" s="13" customFormat="1">
      <c r="B575" s="196"/>
      <c r="D575" s="186" t="s">
        <v>145</v>
      </c>
      <c r="E575" s="197" t="s">
        <v>3</v>
      </c>
      <c r="F575" s="198" t="s">
        <v>1084</v>
      </c>
      <c r="H575" s="199">
        <v>31.5</v>
      </c>
      <c r="I575" s="200"/>
      <c r="L575" s="196"/>
      <c r="M575" s="201"/>
      <c r="N575" s="202"/>
      <c r="O575" s="202"/>
      <c r="P575" s="202"/>
      <c r="Q575" s="202"/>
      <c r="R575" s="202"/>
      <c r="S575" s="202"/>
      <c r="T575" s="203"/>
      <c r="AT575" s="197" t="s">
        <v>145</v>
      </c>
      <c r="AU575" s="197" t="s">
        <v>87</v>
      </c>
      <c r="AV575" s="13" t="s">
        <v>87</v>
      </c>
      <c r="AW575" s="13" t="s">
        <v>37</v>
      </c>
      <c r="AX575" s="13" t="s">
        <v>85</v>
      </c>
      <c r="AY575" s="197" t="s">
        <v>134</v>
      </c>
    </row>
    <row r="576" s="1" customFormat="1" ht="24" customHeight="1">
      <c r="B576" s="172"/>
      <c r="C576" s="173" t="s">
        <v>1085</v>
      </c>
      <c r="D576" s="173" t="s">
        <v>136</v>
      </c>
      <c r="E576" s="174" t="s">
        <v>1086</v>
      </c>
      <c r="F576" s="175" t="s">
        <v>1087</v>
      </c>
      <c r="G576" s="176" t="s">
        <v>139</v>
      </c>
      <c r="H576" s="177">
        <v>31.5</v>
      </c>
      <c r="I576" s="178"/>
      <c r="J576" s="179">
        <f>ROUND(I576*H576,2)</f>
        <v>0</v>
      </c>
      <c r="K576" s="175" t="s">
        <v>140</v>
      </c>
      <c r="L576" s="38"/>
      <c r="M576" s="180" t="s">
        <v>3</v>
      </c>
      <c r="N576" s="181" t="s">
        <v>48</v>
      </c>
      <c r="O576" s="71"/>
      <c r="P576" s="182">
        <f>O576*H576</f>
        <v>0</v>
      </c>
      <c r="Q576" s="182">
        <v>0</v>
      </c>
      <c r="R576" s="182">
        <f>Q576*H576</f>
        <v>0</v>
      </c>
      <c r="S576" s="182">
        <v>0</v>
      </c>
      <c r="T576" s="183">
        <f>S576*H576</f>
        <v>0</v>
      </c>
      <c r="AR576" s="184" t="s">
        <v>141</v>
      </c>
      <c r="AT576" s="184" t="s">
        <v>136</v>
      </c>
      <c r="AU576" s="184" t="s">
        <v>87</v>
      </c>
      <c r="AY576" s="19" t="s">
        <v>134</v>
      </c>
      <c r="BE576" s="185">
        <f>IF(N576="základní",J576,0)</f>
        <v>0</v>
      </c>
      <c r="BF576" s="185">
        <f>IF(N576="snížená",J576,0)</f>
        <v>0</v>
      </c>
      <c r="BG576" s="185">
        <f>IF(N576="zákl. přenesená",J576,0)</f>
        <v>0</v>
      </c>
      <c r="BH576" s="185">
        <f>IF(N576="sníž. přenesená",J576,0)</f>
        <v>0</v>
      </c>
      <c r="BI576" s="185">
        <f>IF(N576="nulová",J576,0)</f>
        <v>0</v>
      </c>
      <c r="BJ576" s="19" t="s">
        <v>85</v>
      </c>
      <c r="BK576" s="185">
        <f>ROUND(I576*H576,2)</f>
        <v>0</v>
      </c>
      <c r="BL576" s="19" t="s">
        <v>141</v>
      </c>
      <c r="BM576" s="184" t="s">
        <v>1088</v>
      </c>
    </row>
    <row r="577" s="1" customFormat="1">
      <c r="B577" s="38"/>
      <c r="D577" s="186" t="s">
        <v>143</v>
      </c>
      <c r="F577" s="187" t="s">
        <v>1083</v>
      </c>
      <c r="I577" s="115"/>
      <c r="L577" s="38"/>
      <c r="M577" s="188"/>
      <c r="N577" s="71"/>
      <c r="O577" s="71"/>
      <c r="P577" s="71"/>
      <c r="Q577" s="71"/>
      <c r="R577" s="71"/>
      <c r="S577" s="71"/>
      <c r="T577" s="72"/>
      <c r="AT577" s="19" t="s">
        <v>143</v>
      </c>
      <c r="AU577" s="19" t="s">
        <v>87</v>
      </c>
    </row>
    <row r="578" s="1" customFormat="1" ht="24" customHeight="1">
      <c r="B578" s="172"/>
      <c r="C578" s="173" t="s">
        <v>1089</v>
      </c>
      <c r="D578" s="173" t="s">
        <v>136</v>
      </c>
      <c r="E578" s="174" t="s">
        <v>1090</v>
      </c>
      <c r="F578" s="175" t="s">
        <v>1091</v>
      </c>
      <c r="G578" s="176" t="s">
        <v>139</v>
      </c>
      <c r="H578" s="177">
        <v>78.75</v>
      </c>
      <c r="I578" s="178"/>
      <c r="J578" s="179">
        <f>ROUND(I578*H578,2)</f>
        <v>0</v>
      </c>
      <c r="K578" s="175" t="s">
        <v>140</v>
      </c>
      <c r="L578" s="38"/>
      <c r="M578" s="180" t="s">
        <v>3</v>
      </c>
      <c r="N578" s="181" t="s">
        <v>48</v>
      </c>
      <c r="O578" s="71"/>
      <c r="P578" s="182">
        <f>O578*H578</f>
        <v>0</v>
      </c>
      <c r="Q578" s="182">
        <v>0</v>
      </c>
      <c r="R578" s="182">
        <f>Q578*H578</f>
        <v>0</v>
      </c>
      <c r="S578" s="182">
        <v>0</v>
      </c>
      <c r="T578" s="183">
        <f>S578*H578</f>
        <v>0</v>
      </c>
      <c r="AR578" s="184" t="s">
        <v>141</v>
      </c>
      <c r="AT578" s="184" t="s">
        <v>136</v>
      </c>
      <c r="AU578" s="184" t="s">
        <v>87</v>
      </c>
      <c r="AY578" s="19" t="s">
        <v>134</v>
      </c>
      <c r="BE578" s="185">
        <f>IF(N578="základní",J578,0)</f>
        <v>0</v>
      </c>
      <c r="BF578" s="185">
        <f>IF(N578="snížená",J578,0)</f>
        <v>0</v>
      </c>
      <c r="BG578" s="185">
        <f>IF(N578="zákl. přenesená",J578,0)</f>
        <v>0</v>
      </c>
      <c r="BH578" s="185">
        <f>IF(N578="sníž. přenesená",J578,0)</f>
        <v>0</v>
      </c>
      <c r="BI578" s="185">
        <f>IF(N578="nulová",J578,0)</f>
        <v>0</v>
      </c>
      <c r="BJ578" s="19" t="s">
        <v>85</v>
      </c>
      <c r="BK578" s="185">
        <f>ROUND(I578*H578,2)</f>
        <v>0</v>
      </c>
      <c r="BL578" s="19" t="s">
        <v>141</v>
      </c>
      <c r="BM578" s="184" t="s">
        <v>1092</v>
      </c>
    </row>
    <row r="579" s="1" customFormat="1">
      <c r="B579" s="38"/>
      <c r="D579" s="186" t="s">
        <v>143</v>
      </c>
      <c r="F579" s="187" t="s">
        <v>1083</v>
      </c>
      <c r="I579" s="115"/>
      <c r="L579" s="38"/>
      <c r="M579" s="188"/>
      <c r="N579" s="71"/>
      <c r="O579" s="71"/>
      <c r="P579" s="71"/>
      <c r="Q579" s="71"/>
      <c r="R579" s="71"/>
      <c r="S579" s="71"/>
      <c r="T579" s="72"/>
      <c r="AT579" s="19" t="s">
        <v>143</v>
      </c>
      <c r="AU579" s="19" t="s">
        <v>87</v>
      </c>
    </row>
    <row r="580" s="13" customFormat="1">
      <c r="B580" s="196"/>
      <c r="D580" s="186" t="s">
        <v>145</v>
      </c>
      <c r="E580" s="197" t="s">
        <v>3</v>
      </c>
      <c r="F580" s="198" t="s">
        <v>1093</v>
      </c>
      <c r="H580" s="199">
        <v>78.75</v>
      </c>
      <c r="I580" s="200"/>
      <c r="L580" s="196"/>
      <c r="M580" s="201"/>
      <c r="N580" s="202"/>
      <c r="O580" s="202"/>
      <c r="P580" s="202"/>
      <c r="Q580" s="202"/>
      <c r="R580" s="202"/>
      <c r="S580" s="202"/>
      <c r="T580" s="203"/>
      <c r="AT580" s="197" t="s">
        <v>145</v>
      </c>
      <c r="AU580" s="197" t="s">
        <v>87</v>
      </c>
      <c r="AV580" s="13" t="s">
        <v>87</v>
      </c>
      <c r="AW580" s="13" t="s">
        <v>37</v>
      </c>
      <c r="AX580" s="13" t="s">
        <v>85</v>
      </c>
      <c r="AY580" s="197" t="s">
        <v>134</v>
      </c>
    </row>
    <row r="581" s="11" customFormat="1" ht="22.8" customHeight="1">
      <c r="B581" s="159"/>
      <c r="D581" s="160" t="s">
        <v>76</v>
      </c>
      <c r="E581" s="170" t="s">
        <v>312</v>
      </c>
      <c r="F581" s="170" t="s">
        <v>313</v>
      </c>
      <c r="I581" s="162"/>
      <c r="J581" s="171">
        <f>BK581</f>
        <v>0</v>
      </c>
      <c r="L581" s="159"/>
      <c r="M581" s="164"/>
      <c r="N581" s="165"/>
      <c r="O581" s="165"/>
      <c r="P581" s="166">
        <f>SUM(P582:P598)</f>
        <v>0</v>
      </c>
      <c r="Q581" s="165"/>
      <c r="R581" s="166">
        <f>SUM(R582:R598)</f>
        <v>0</v>
      </c>
      <c r="S581" s="165"/>
      <c r="T581" s="167">
        <f>SUM(T582:T598)</f>
        <v>0</v>
      </c>
      <c r="AR581" s="160" t="s">
        <v>85</v>
      </c>
      <c r="AT581" s="168" t="s">
        <v>76</v>
      </c>
      <c r="AU581" s="168" t="s">
        <v>85</v>
      </c>
      <c r="AY581" s="160" t="s">
        <v>134</v>
      </c>
      <c r="BK581" s="169">
        <f>SUM(BK582:BK598)</f>
        <v>0</v>
      </c>
    </row>
    <row r="582" s="1" customFormat="1" ht="48" customHeight="1">
      <c r="B582" s="172"/>
      <c r="C582" s="173" t="s">
        <v>1094</v>
      </c>
      <c r="D582" s="173" t="s">
        <v>136</v>
      </c>
      <c r="E582" s="174" t="s">
        <v>343</v>
      </c>
      <c r="F582" s="175" t="s">
        <v>344</v>
      </c>
      <c r="G582" s="176" t="s">
        <v>295</v>
      </c>
      <c r="H582" s="177">
        <v>0.76700000000000002</v>
      </c>
      <c r="I582" s="178"/>
      <c r="J582" s="179">
        <f>ROUND(I582*H582,2)</f>
        <v>0</v>
      </c>
      <c r="K582" s="175" t="s">
        <v>140</v>
      </c>
      <c r="L582" s="38"/>
      <c r="M582" s="180" t="s">
        <v>3</v>
      </c>
      <c r="N582" s="181" t="s">
        <v>48</v>
      </c>
      <c r="O582" s="71"/>
      <c r="P582" s="182">
        <f>O582*H582</f>
        <v>0</v>
      </c>
      <c r="Q582" s="182">
        <v>0</v>
      </c>
      <c r="R582" s="182">
        <f>Q582*H582</f>
        <v>0</v>
      </c>
      <c r="S582" s="182">
        <v>0</v>
      </c>
      <c r="T582" s="183">
        <f>S582*H582</f>
        <v>0</v>
      </c>
      <c r="AR582" s="184" t="s">
        <v>141</v>
      </c>
      <c r="AT582" s="184" t="s">
        <v>136</v>
      </c>
      <c r="AU582" s="184" t="s">
        <v>87</v>
      </c>
      <c r="AY582" s="19" t="s">
        <v>134</v>
      </c>
      <c r="BE582" s="185">
        <f>IF(N582="základní",J582,0)</f>
        <v>0</v>
      </c>
      <c r="BF582" s="185">
        <f>IF(N582="snížená",J582,0)</f>
        <v>0</v>
      </c>
      <c r="BG582" s="185">
        <f>IF(N582="zákl. přenesená",J582,0)</f>
        <v>0</v>
      </c>
      <c r="BH582" s="185">
        <f>IF(N582="sníž. přenesená",J582,0)</f>
        <v>0</v>
      </c>
      <c r="BI582" s="185">
        <f>IF(N582="nulová",J582,0)</f>
        <v>0</v>
      </c>
      <c r="BJ582" s="19" t="s">
        <v>85</v>
      </c>
      <c r="BK582" s="185">
        <f>ROUND(I582*H582,2)</f>
        <v>0</v>
      </c>
      <c r="BL582" s="19" t="s">
        <v>141</v>
      </c>
      <c r="BM582" s="184" t="s">
        <v>1095</v>
      </c>
    </row>
    <row r="583" s="1" customFormat="1">
      <c r="B583" s="38"/>
      <c r="D583" s="186" t="s">
        <v>143</v>
      </c>
      <c r="F583" s="187" t="s">
        <v>324</v>
      </c>
      <c r="I583" s="115"/>
      <c r="L583" s="38"/>
      <c r="M583" s="188"/>
      <c r="N583" s="71"/>
      <c r="O583" s="71"/>
      <c r="P583" s="71"/>
      <c r="Q583" s="71"/>
      <c r="R583" s="71"/>
      <c r="S583" s="71"/>
      <c r="T583" s="72"/>
      <c r="AT583" s="19" t="s">
        <v>143</v>
      </c>
      <c r="AU583" s="19" t="s">
        <v>87</v>
      </c>
    </row>
    <row r="584" s="12" customFormat="1">
      <c r="B584" s="189"/>
      <c r="D584" s="186" t="s">
        <v>145</v>
      </c>
      <c r="E584" s="190" t="s">
        <v>3</v>
      </c>
      <c r="F584" s="191" t="s">
        <v>325</v>
      </c>
      <c r="H584" s="190" t="s">
        <v>3</v>
      </c>
      <c r="I584" s="192"/>
      <c r="L584" s="189"/>
      <c r="M584" s="193"/>
      <c r="N584" s="194"/>
      <c r="O584" s="194"/>
      <c r="P584" s="194"/>
      <c r="Q584" s="194"/>
      <c r="R584" s="194"/>
      <c r="S584" s="194"/>
      <c r="T584" s="195"/>
      <c r="AT584" s="190" t="s">
        <v>145</v>
      </c>
      <c r="AU584" s="190" t="s">
        <v>87</v>
      </c>
      <c r="AV584" s="12" t="s">
        <v>85</v>
      </c>
      <c r="AW584" s="12" t="s">
        <v>37</v>
      </c>
      <c r="AX584" s="12" t="s">
        <v>77</v>
      </c>
      <c r="AY584" s="190" t="s">
        <v>134</v>
      </c>
    </row>
    <row r="585" s="13" customFormat="1">
      <c r="B585" s="196"/>
      <c r="D585" s="186" t="s">
        <v>145</v>
      </c>
      <c r="E585" s="197" t="s">
        <v>3</v>
      </c>
      <c r="F585" s="198" t="s">
        <v>1096</v>
      </c>
      <c r="H585" s="199">
        <v>0.76700000000000002</v>
      </c>
      <c r="I585" s="200"/>
      <c r="L585" s="196"/>
      <c r="M585" s="201"/>
      <c r="N585" s="202"/>
      <c r="O585" s="202"/>
      <c r="P585" s="202"/>
      <c r="Q585" s="202"/>
      <c r="R585" s="202"/>
      <c r="S585" s="202"/>
      <c r="T585" s="203"/>
      <c r="AT585" s="197" t="s">
        <v>145</v>
      </c>
      <c r="AU585" s="197" t="s">
        <v>87</v>
      </c>
      <c r="AV585" s="13" t="s">
        <v>87</v>
      </c>
      <c r="AW585" s="13" t="s">
        <v>37</v>
      </c>
      <c r="AX585" s="13" t="s">
        <v>85</v>
      </c>
      <c r="AY585" s="197" t="s">
        <v>134</v>
      </c>
    </row>
    <row r="586" s="1" customFormat="1" ht="60" customHeight="1">
      <c r="B586" s="172"/>
      <c r="C586" s="173" t="s">
        <v>1097</v>
      </c>
      <c r="D586" s="173" t="s">
        <v>136</v>
      </c>
      <c r="E586" s="174" t="s">
        <v>350</v>
      </c>
      <c r="F586" s="175" t="s">
        <v>351</v>
      </c>
      <c r="G586" s="176" t="s">
        <v>295</v>
      </c>
      <c r="H586" s="177">
        <v>5.3680000000000003</v>
      </c>
      <c r="I586" s="178"/>
      <c r="J586" s="179">
        <f>ROUND(I586*H586,2)</f>
        <v>0</v>
      </c>
      <c r="K586" s="175" t="s">
        <v>140</v>
      </c>
      <c r="L586" s="38"/>
      <c r="M586" s="180" t="s">
        <v>3</v>
      </c>
      <c r="N586" s="181" t="s">
        <v>48</v>
      </c>
      <c r="O586" s="71"/>
      <c r="P586" s="182">
        <f>O586*H586</f>
        <v>0</v>
      </c>
      <c r="Q586" s="182">
        <v>0</v>
      </c>
      <c r="R586" s="182">
        <f>Q586*H586</f>
        <v>0</v>
      </c>
      <c r="S586" s="182">
        <v>0</v>
      </c>
      <c r="T586" s="183">
        <f>S586*H586</f>
        <v>0</v>
      </c>
      <c r="AR586" s="184" t="s">
        <v>141</v>
      </c>
      <c r="AT586" s="184" t="s">
        <v>136</v>
      </c>
      <c r="AU586" s="184" t="s">
        <v>87</v>
      </c>
      <c r="AY586" s="19" t="s">
        <v>134</v>
      </c>
      <c r="BE586" s="185">
        <f>IF(N586="základní",J586,0)</f>
        <v>0</v>
      </c>
      <c r="BF586" s="185">
        <f>IF(N586="snížená",J586,0)</f>
        <v>0</v>
      </c>
      <c r="BG586" s="185">
        <f>IF(N586="zákl. přenesená",J586,0)</f>
        <v>0</v>
      </c>
      <c r="BH586" s="185">
        <f>IF(N586="sníž. přenesená",J586,0)</f>
        <v>0</v>
      </c>
      <c r="BI586" s="185">
        <f>IF(N586="nulová",J586,0)</f>
        <v>0</v>
      </c>
      <c r="BJ586" s="19" t="s">
        <v>85</v>
      </c>
      <c r="BK586" s="185">
        <f>ROUND(I586*H586,2)</f>
        <v>0</v>
      </c>
      <c r="BL586" s="19" t="s">
        <v>141</v>
      </c>
      <c r="BM586" s="184" t="s">
        <v>1098</v>
      </c>
    </row>
    <row r="587" s="1" customFormat="1">
      <c r="B587" s="38"/>
      <c r="D587" s="186" t="s">
        <v>143</v>
      </c>
      <c r="F587" s="187" t="s">
        <v>324</v>
      </c>
      <c r="I587" s="115"/>
      <c r="L587" s="38"/>
      <c r="M587" s="188"/>
      <c r="N587" s="71"/>
      <c r="O587" s="71"/>
      <c r="P587" s="71"/>
      <c r="Q587" s="71"/>
      <c r="R587" s="71"/>
      <c r="S587" s="71"/>
      <c r="T587" s="72"/>
      <c r="AT587" s="19" t="s">
        <v>143</v>
      </c>
      <c r="AU587" s="19" t="s">
        <v>87</v>
      </c>
    </row>
    <row r="588" s="12" customFormat="1">
      <c r="B588" s="189"/>
      <c r="D588" s="186" t="s">
        <v>145</v>
      </c>
      <c r="E588" s="190" t="s">
        <v>3</v>
      </c>
      <c r="F588" s="191" t="s">
        <v>325</v>
      </c>
      <c r="H588" s="190" t="s">
        <v>3</v>
      </c>
      <c r="I588" s="192"/>
      <c r="L588" s="189"/>
      <c r="M588" s="193"/>
      <c r="N588" s="194"/>
      <c r="O588" s="194"/>
      <c r="P588" s="194"/>
      <c r="Q588" s="194"/>
      <c r="R588" s="194"/>
      <c r="S588" s="194"/>
      <c r="T588" s="195"/>
      <c r="AT588" s="190" t="s">
        <v>145</v>
      </c>
      <c r="AU588" s="190" t="s">
        <v>87</v>
      </c>
      <c r="AV588" s="12" t="s">
        <v>85</v>
      </c>
      <c r="AW588" s="12" t="s">
        <v>37</v>
      </c>
      <c r="AX588" s="12" t="s">
        <v>77</v>
      </c>
      <c r="AY588" s="190" t="s">
        <v>134</v>
      </c>
    </row>
    <row r="589" s="13" customFormat="1">
      <c r="B589" s="196"/>
      <c r="D589" s="186" t="s">
        <v>145</v>
      </c>
      <c r="E589" s="197" t="s">
        <v>3</v>
      </c>
      <c r="F589" s="198" t="s">
        <v>1099</v>
      </c>
      <c r="H589" s="199">
        <v>5.3680000000000003</v>
      </c>
      <c r="I589" s="200"/>
      <c r="L589" s="196"/>
      <c r="M589" s="201"/>
      <c r="N589" s="202"/>
      <c r="O589" s="202"/>
      <c r="P589" s="202"/>
      <c r="Q589" s="202"/>
      <c r="R589" s="202"/>
      <c r="S589" s="202"/>
      <c r="T589" s="203"/>
      <c r="AT589" s="197" t="s">
        <v>145</v>
      </c>
      <c r="AU589" s="197" t="s">
        <v>87</v>
      </c>
      <c r="AV589" s="13" t="s">
        <v>87</v>
      </c>
      <c r="AW589" s="13" t="s">
        <v>37</v>
      </c>
      <c r="AX589" s="13" t="s">
        <v>85</v>
      </c>
      <c r="AY589" s="197" t="s">
        <v>134</v>
      </c>
    </row>
    <row r="590" s="1" customFormat="1" ht="36" customHeight="1">
      <c r="B590" s="172"/>
      <c r="C590" s="173" t="s">
        <v>1100</v>
      </c>
      <c r="D590" s="173" t="s">
        <v>136</v>
      </c>
      <c r="E590" s="174" t="s">
        <v>374</v>
      </c>
      <c r="F590" s="175" t="s">
        <v>375</v>
      </c>
      <c r="G590" s="176" t="s">
        <v>295</v>
      </c>
      <c r="H590" s="177">
        <v>346.91399999999999</v>
      </c>
      <c r="I590" s="178"/>
      <c r="J590" s="179">
        <f>ROUND(I590*H590,2)</f>
        <v>0</v>
      </c>
      <c r="K590" s="175" t="s">
        <v>140</v>
      </c>
      <c r="L590" s="38"/>
      <c r="M590" s="180" t="s">
        <v>3</v>
      </c>
      <c r="N590" s="181" t="s">
        <v>48</v>
      </c>
      <c r="O590" s="71"/>
      <c r="P590" s="182">
        <f>O590*H590</f>
        <v>0</v>
      </c>
      <c r="Q590" s="182">
        <v>0</v>
      </c>
      <c r="R590" s="182">
        <f>Q590*H590</f>
        <v>0</v>
      </c>
      <c r="S590" s="182">
        <v>0</v>
      </c>
      <c r="T590" s="183">
        <f>S590*H590</f>
        <v>0</v>
      </c>
      <c r="AR590" s="184" t="s">
        <v>141</v>
      </c>
      <c r="AT590" s="184" t="s">
        <v>136</v>
      </c>
      <c r="AU590" s="184" t="s">
        <v>87</v>
      </c>
      <c r="AY590" s="19" t="s">
        <v>134</v>
      </c>
      <c r="BE590" s="185">
        <f>IF(N590="základní",J590,0)</f>
        <v>0</v>
      </c>
      <c r="BF590" s="185">
        <f>IF(N590="snížená",J590,0)</f>
        <v>0</v>
      </c>
      <c r="BG590" s="185">
        <f>IF(N590="zákl. přenesená",J590,0)</f>
        <v>0</v>
      </c>
      <c r="BH590" s="185">
        <f>IF(N590="sníž. přenesená",J590,0)</f>
        <v>0</v>
      </c>
      <c r="BI590" s="185">
        <f>IF(N590="nulová",J590,0)</f>
        <v>0</v>
      </c>
      <c r="BJ590" s="19" t="s">
        <v>85</v>
      </c>
      <c r="BK590" s="185">
        <f>ROUND(I590*H590,2)</f>
        <v>0</v>
      </c>
      <c r="BL590" s="19" t="s">
        <v>141</v>
      </c>
      <c r="BM590" s="184" t="s">
        <v>1101</v>
      </c>
    </row>
    <row r="591" s="1" customFormat="1">
      <c r="B591" s="38"/>
      <c r="D591" s="186" t="s">
        <v>143</v>
      </c>
      <c r="F591" s="187" t="s">
        <v>360</v>
      </c>
      <c r="I591" s="115"/>
      <c r="L591" s="38"/>
      <c r="M591" s="188"/>
      <c r="N591" s="71"/>
      <c r="O591" s="71"/>
      <c r="P591" s="71"/>
      <c r="Q591" s="71"/>
      <c r="R591" s="71"/>
      <c r="S591" s="71"/>
      <c r="T591" s="72"/>
      <c r="AT591" s="19" t="s">
        <v>143</v>
      </c>
      <c r="AU591" s="19" t="s">
        <v>87</v>
      </c>
    </row>
    <row r="592" s="13" customFormat="1">
      <c r="B592" s="196"/>
      <c r="D592" s="186" t="s">
        <v>145</v>
      </c>
      <c r="E592" s="197" t="s">
        <v>3</v>
      </c>
      <c r="F592" s="198" t="s">
        <v>1102</v>
      </c>
      <c r="H592" s="199">
        <v>118.56</v>
      </c>
      <c r="I592" s="200"/>
      <c r="L592" s="196"/>
      <c r="M592" s="201"/>
      <c r="N592" s="202"/>
      <c r="O592" s="202"/>
      <c r="P592" s="202"/>
      <c r="Q592" s="202"/>
      <c r="R592" s="202"/>
      <c r="S592" s="202"/>
      <c r="T592" s="203"/>
      <c r="AT592" s="197" t="s">
        <v>145</v>
      </c>
      <c r="AU592" s="197" t="s">
        <v>87</v>
      </c>
      <c r="AV592" s="13" t="s">
        <v>87</v>
      </c>
      <c r="AW592" s="13" t="s">
        <v>37</v>
      </c>
      <c r="AX592" s="13" t="s">
        <v>77</v>
      </c>
      <c r="AY592" s="197" t="s">
        <v>134</v>
      </c>
    </row>
    <row r="593" s="13" customFormat="1">
      <c r="B593" s="196"/>
      <c r="D593" s="186" t="s">
        <v>145</v>
      </c>
      <c r="E593" s="197" t="s">
        <v>3</v>
      </c>
      <c r="F593" s="198" t="s">
        <v>1103</v>
      </c>
      <c r="H593" s="199">
        <v>71.25</v>
      </c>
      <c r="I593" s="200"/>
      <c r="L593" s="196"/>
      <c r="M593" s="201"/>
      <c r="N593" s="202"/>
      <c r="O593" s="202"/>
      <c r="P593" s="202"/>
      <c r="Q593" s="202"/>
      <c r="R593" s="202"/>
      <c r="S593" s="202"/>
      <c r="T593" s="203"/>
      <c r="AT593" s="197" t="s">
        <v>145</v>
      </c>
      <c r="AU593" s="197" t="s">
        <v>87</v>
      </c>
      <c r="AV593" s="13" t="s">
        <v>87</v>
      </c>
      <c r="AW593" s="13" t="s">
        <v>37</v>
      </c>
      <c r="AX593" s="13" t="s">
        <v>77</v>
      </c>
      <c r="AY593" s="197" t="s">
        <v>134</v>
      </c>
    </row>
    <row r="594" s="13" customFormat="1">
      <c r="B594" s="196"/>
      <c r="D594" s="186" t="s">
        <v>145</v>
      </c>
      <c r="E594" s="197" t="s">
        <v>3</v>
      </c>
      <c r="F594" s="198" t="s">
        <v>1104</v>
      </c>
      <c r="H594" s="199">
        <v>30.565000000000001</v>
      </c>
      <c r="I594" s="200"/>
      <c r="L594" s="196"/>
      <c r="M594" s="201"/>
      <c r="N594" s="202"/>
      <c r="O594" s="202"/>
      <c r="P594" s="202"/>
      <c r="Q594" s="202"/>
      <c r="R594" s="202"/>
      <c r="S594" s="202"/>
      <c r="T594" s="203"/>
      <c r="AT594" s="197" t="s">
        <v>145</v>
      </c>
      <c r="AU594" s="197" t="s">
        <v>87</v>
      </c>
      <c r="AV594" s="13" t="s">
        <v>87</v>
      </c>
      <c r="AW594" s="13" t="s">
        <v>37</v>
      </c>
      <c r="AX594" s="13" t="s">
        <v>77</v>
      </c>
      <c r="AY594" s="197" t="s">
        <v>134</v>
      </c>
    </row>
    <row r="595" s="13" customFormat="1">
      <c r="B595" s="196"/>
      <c r="D595" s="186" t="s">
        <v>145</v>
      </c>
      <c r="E595" s="197" t="s">
        <v>3</v>
      </c>
      <c r="F595" s="198" t="s">
        <v>1105</v>
      </c>
      <c r="H595" s="199">
        <v>55.5</v>
      </c>
      <c r="I595" s="200"/>
      <c r="L595" s="196"/>
      <c r="M595" s="201"/>
      <c r="N595" s="202"/>
      <c r="O595" s="202"/>
      <c r="P595" s="202"/>
      <c r="Q595" s="202"/>
      <c r="R595" s="202"/>
      <c r="S595" s="202"/>
      <c r="T595" s="203"/>
      <c r="AT595" s="197" t="s">
        <v>145</v>
      </c>
      <c r="AU595" s="197" t="s">
        <v>87</v>
      </c>
      <c r="AV595" s="13" t="s">
        <v>87</v>
      </c>
      <c r="AW595" s="13" t="s">
        <v>37</v>
      </c>
      <c r="AX595" s="13" t="s">
        <v>77</v>
      </c>
      <c r="AY595" s="197" t="s">
        <v>134</v>
      </c>
    </row>
    <row r="596" s="13" customFormat="1">
      <c r="B596" s="196"/>
      <c r="D596" s="186" t="s">
        <v>145</v>
      </c>
      <c r="E596" s="197" t="s">
        <v>3</v>
      </c>
      <c r="F596" s="198" t="s">
        <v>1106</v>
      </c>
      <c r="H596" s="199">
        <v>60</v>
      </c>
      <c r="I596" s="200"/>
      <c r="L596" s="196"/>
      <c r="M596" s="201"/>
      <c r="N596" s="202"/>
      <c r="O596" s="202"/>
      <c r="P596" s="202"/>
      <c r="Q596" s="202"/>
      <c r="R596" s="202"/>
      <c r="S596" s="202"/>
      <c r="T596" s="203"/>
      <c r="AT596" s="197" t="s">
        <v>145</v>
      </c>
      <c r="AU596" s="197" t="s">
        <v>87</v>
      </c>
      <c r="AV596" s="13" t="s">
        <v>87</v>
      </c>
      <c r="AW596" s="13" t="s">
        <v>37</v>
      </c>
      <c r="AX596" s="13" t="s">
        <v>77</v>
      </c>
      <c r="AY596" s="197" t="s">
        <v>134</v>
      </c>
    </row>
    <row r="597" s="13" customFormat="1">
      <c r="B597" s="196"/>
      <c r="D597" s="186" t="s">
        <v>145</v>
      </c>
      <c r="E597" s="197" t="s">
        <v>3</v>
      </c>
      <c r="F597" s="198" t="s">
        <v>1107</v>
      </c>
      <c r="H597" s="199">
        <v>11.039</v>
      </c>
      <c r="I597" s="200"/>
      <c r="L597" s="196"/>
      <c r="M597" s="201"/>
      <c r="N597" s="202"/>
      <c r="O597" s="202"/>
      <c r="P597" s="202"/>
      <c r="Q597" s="202"/>
      <c r="R597" s="202"/>
      <c r="S597" s="202"/>
      <c r="T597" s="203"/>
      <c r="AT597" s="197" t="s">
        <v>145</v>
      </c>
      <c r="AU597" s="197" t="s">
        <v>87</v>
      </c>
      <c r="AV597" s="13" t="s">
        <v>87</v>
      </c>
      <c r="AW597" s="13" t="s">
        <v>37</v>
      </c>
      <c r="AX597" s="13" t="s">
        <v>77</v>
      </c>
      <c r="AY597" s="197" t="s">
        <v>134</v>
      </c>
    </row>
    <row r="598" s="14" customFormat="1">
      <c r="B598" s="204"/>
      <c r="D598" s="186" t="s">
        <v>145</v>
      </c>
      <c r="E598" s="205" t="s">
        <v>3</v>
      </c>
      <c r="F598" s="206" t="s">
        <v>192</v>
      </c>
      <c r="H598" s="207">
        <v>346.91399999999999</v>
      </c>
      <c r="I598" s="208"/>
      <c r="L598" s="204"/>
      <c r="M598" s="209"/>
      <c r="N598" s="210"/>
      <c r="O598" s="210"/>
      <c r="P598" s="210"/>
      <c r="Q598" s="210"/>
      <c r="R598" s="210"/>
      <c r="S598" s="210"/>
      <c r="T598" s="211"/>
      <c r="AT598" s="205" t="s">
        <v>145</v>
      </c>
      <c r="AU598" s="205" t="s">
        <v>87</v>
      </c>
      <c r="AV598" s="14" t="s">
        <v>141</v>
      </c>
      <c r="AW598" s="14" t="s">
        <v>37</v>
      </c>
      <c r="AX598" s="14" t="s">
        <v>85</v>
      </c>
      <c r="AY598" s="205" t="s">
        <v>134</v>
      </c>
    </row>
    <row r="599" s="11" customFormat="1" ht="22.8" customHeight="1">
      <c r="B599" s="159"/>
      <c r="D599" s="160" t="s">
        <v>76</v>
      </c>
      <c r="E599" s="170" t="s">
        <v>1108</v>
      </c>
      <c r="F599" s="170" t="s">
        <v>1109</v>
      </c>
      <c r="I599" s="162"/>
      <c r="J599" s="171">
        <f>BK599</f>
        <v>0</v>
      </c>
      <c r="L599" s="159"/>
      <c r="M599" s="164"/>
      <c r="N599" s="165"/>
      <c r="O599" s="165"/>
      <c r="P599" s="166">
        <f>SUM(P600:P601)</f>
        <v>0</v>
      </c>
      <c r="Q599" s="165"/>
      <c r="R599" s="166">
        <f>SUM(R600:R601)</f>
        <v>0</v>
      </c>
      <c r="S599" s="165"/>
      <c r="T599" s="167">
        <f>SUM(T600:T601)</f>
        <v>0</v>
      </c>
      <c r="AR599" s="160" t="s">
        <v>85</v>
      </c>
      <c r="AT599" s="168" t="s">
        <v>76</v>
      </c>
      <c r="AU599" s="168" t="s">
        <v>85</v>
      </c>
      <c r="AY599" s="160" t="s">
        <v>134</v>
      </c>
      <c r="BK599" s="169">
        <f>SUM(BK600:BK601)</f>
        <v>0</v>
      </c>
    </row>
    <row r="600" s="1" customFormat="1" ht="36" customHeight="1">
      <c r="B600" s="172"/>
      <c r="C600" s="173" t="s">
        <v>1110</v>
      </c>
      <c r="D600" s="173" t="s">
        <v>136</v>
      </c>
      <c r="E600" s="174" t="s">
        <v>1111</v>
      </c>
      <c r="F600" s="175" t="s">
        <v>1112</v>
      </c>
      <c r="G600" s="176" t="s">
        <v>295</v>
      </c>
      <c r="H600" s="177">
        <v>348.774</v>
      </c>
      <c r="I600" s="178"/>
      <c r="J600" s="179">
        <f>ROUND(I600*H600,2)</f>
        <v>0</v>
      </c>
      <c r="K600" s="175" t="s">
        <v>140</v>
      </c>
      <c r="L600" s="38"/>
      <c r="M600" s="180" t="s">
        <v>3</v>
      </c>
      <c r="N600" s="181" t="s">
        <v>48</v>
      </c>
      <c r="O600" s="71"/>
      <c r="P600" s="182">
        <f>O600*H600</f>
        <v>0</v>
      </c>
      <c r="Q600" s="182">
        <v>0</v>
      </c>
      <c r="R600" s="182">
        <f>Q600*H600</f>
        <v>0</v>
      </c>
      <c r="S600" s="182">
        <v>0</v>
      </c>
      <c r="T600" s="183">
        <f>S600*H600</f>
        <v>0</v>
      </c>
      <c r="AR600" s="184" t="s">
        <v>141</v>
      </c>
      <c r="AT600" s="184" t="s">
        <v>136</v>
      </c>
      <c r="AU600" s="184" t="s">
        <v>87</v>
      </c>
      <c r="AY600" s="19" t="s">
        <v>134</v>
      </c>
      <c r="BE600" s="185">
        <f>IF(N600="základní",J600,0)</f>
        <v>0</v>
      </c>
      <c r="BF600" s="185">
        <f>IF(N600="snížená",J600,0)</f>
        <v>0</v>
      </c>
      <c r="BG600" s="185">
        <f>IF(N600="zákl. přenesená",J600,0)</f>
        <v>0</v>
      </c>
      <c r="BH600" s="185">
        <f>IF(N600="sníž. přenesená",J600,0)</f>
        <v>0</v>
      </c>
      <c r="BI600" s="185">
        <f>IF(N600="nulová",J600,0)</f>
        <v>0</v>
      </c>
      <c r="BJ600" s="19" t="s">
        <v>85</v>
      </c>
      <c r="BK600" s="185">
        <f>ROUND(I600*H600,2)</f>
        <v>0</v>
      </c>
      <c r="BL600" s="19" t="s">
        <v>141</v>
      </c>
      <c r="BM600" s="184" t="s">
        <v>1113</v>
      </c>
    </row>
    <row r="601" s="1" customFormat="1">
      <c r="B601" s="38"/>
      <c r="D601" s="186" t="s">
        <v>143</v>
      </c>
      <c r="F601" s="187" t="s">
        <v>1114</v>
      </c>
      <c r="I601" s="115"/>
      <c r="L601" s="38"/>
      <c r="M601" s="188"/>
      <c r="N601" s="71"/>
      <c r="O601" s="71"/>
      <c r="P601" s="71"/>
      <c r="Q601" s="71"/>
      <c r="R601" s="71"/>
      <c r="S601" s="71"/>
      <c r="T601" s="72"/>
      <c r="AT601" s="19" t="s">
        <v>143</v>
      </c>
      <c r="AU601" s="19" t="s">
        <v>87</v>
      </c>
    </row>
    <row r="602" s="11" customFormat="1" ht="25.92" customHeight="1">
      <c r="B602" s="159"/>
      <c r="D602" s="160" t="s">
        <v>76</v>
      </c>
      <c r="E602" s="161" t="s">
        <v>1115</v>
      </c>
      <c r="F602" s="161" t="s">
        <v>1116</v>
      </c>
      <c r="I602" s="162"/>
      <c r="J602" s="163">
        <f>BK602</f>
        <v>0</v>
      </c>
      <c r="L602" s="159"/>
      <c r="M602" s="164"/>
      <c r="N602" s="165"/>
      <c r="O602" s="165"/>
      <c r="P602" s="166">
        <f>P603</f>
        <v>0</v>
      </c>
      <c r="Q602" s="165"/>
      <c r="R602" s="166">
        <f>R603</f>
        <v>0.62924000000000002</v>
      </c>
      <c r="S602" s="165"/>
      <c r="T602" s="167">
        <f>T603</f>
        <v>0</v>
      </c>
      <c r="AR602" s="160" t="s">
        <v>87</v>
      </c>
      <c r="AT602" s="168" t="s">
        <v>76</v>
      </c>
      <c r="AU602" s="168" t="s">
        <v>77</v>
      </c>
      <c r="AY602" s="160" t="s">
        <v>134</v>
      </c>
      <c r="BK602" s="169">
        <f>BK603</f>
        <v>0</v>
      </c>
    </row>
    <row r="603" s="11" customFormat="1" ht="22.8" customHeight="1">
      <c r="B603" s="159"/>
      <c r="D603" s="160" t="s">
        <v>76</v>
      </c>
      <c r="E603" s="170" t="s">
        <v>1117</v>
      </c>
      <c r="F603" s="170" t="s">
        <v>1118</v>
      </c>
      <c r="I603" s="162"/>
      <c r="J603" s="171">
        <f>BK603</f>
        <v>0</v>
      </c>
      <c r="L603" s="159"/>
      <c r="M603" s="164"/>
      <c r="N603" s="165"/>
      <c r="O603" s="165"/>
      <c r="P603" s="166">
        <f>SUM(P604:P727)</f>
        <v>0</v>
      </c>
      <c r="Q603" s="165"/>
      <c r="R603" s="166">
        <f>SUM(R604:R727)</f>
        <v>0.62924000000000002</v>
      </c>
      <c r="S603" s="165"/>
      <c r="T603" s="167">
        <f>SUM(T604:T727)</f>
        <v>0</v>
      </c>
      <c r="AR603" s="160" t="s">
        <v>87</v>
      </c>
      <c r="AT603" s="168" t="s">
        <v>76</v>
      </c>
      <c r="AU603" s="168" t="s">
        <v>85</v>
      </c>
      <c r="AY603" s="160" t="s">
        <v>134</v>
      </c>
      <c r="BK603" s="169">
        <f>SUM(BK604:BK727)</f>
        <v>0</v>
      </c>
    </row>
    <row r="604" s="1" customFormat="1" ht="36" customHeight="1">
      <c r="B604" s="172"/>
      <c r="C604" s="173" t="s">
        <v>1119</v>
      </c>
      <c r="D604" s="173" t="s">
        <v>136</v>
      </c>
      <c r="E604" s="174" t="s">
        <v>1120</v>
      </c>
      <c r="F604" s="175" t="s">
        <v>1121</v>
      </c>
      <c r="G604" s="176" t="s">
        <v>139</v>
      </c>
      <c r="H604" s="177">
        <v>25.986000000000001</v>
      </c>
      <c r="I604" s="178"/>
      <c r="J604" s="179">
        <f>ROUND(I604*H604,2)</f>
        <v>0</v>
      </c>
      <c r="K604" s="175" t="s">
        <v>140</v>
      </c>
      <c r="L604" s="38"/>
      <c r="M604" s="180" t="s">
        <v>3</v>
      </c>
      <c r="N604" s="181" t="s">
        <v>48</v>
      </c>
      <c r="O604" s="71"/>
      <c r="P604" s="182">
        <f>O604*H604</f>
        <v>0</v>
      </c>
      <c r="Q604" s="182">
        <v>0</v>
      </c>
      <c r="R604" s="182">
        <f>Q604*H604</f>
        <v>0</v>
      </c>
      <c r="S604" s="182">
        <v>0</v>
      </c>
      <c r="T604" s="183">
        <f>S604*H604</f>
        <v>0</v>
      </c>
      <c r="AR604" s="184" t="s">
        <v>217</v>
      </c>
      <c r="AT604" s="184" t="s">
        <v>136</v>
      </c>
      <c r="AU604" s="184" t="s">
        <v>87</v>
      </c>
      <c r="AY604" s="19" t="s">
        <v>134</v>
      </c>
      <c r="BE604" s="185">
        <f>IF(N604="základní",J604,0)</f>
        <v>0</v>
      </c>
      <c r="BF604" s="185">
        <f>IF(N604="snížená",J604,0)</f>
        <v>0</v>
      </c>
      <c r="BG604" s="185">
        <f>IF(N604="zákl. přenesená",J604,0)</f>
        <v>0</v>
      </c>
      <c r="BH604" s="185">
        <f>IF(N604="sníž. přenesená",J604,0)</f>
        <v>0</v>
      </c>
      <c r="BI604" s="185">
        <f>IF(N604="nulová",J604,0)</f>
        <v>0</v>
      </c>
      <c r="BJ604" s="19" t="s">
        <v>85</v>
      </c>
      <c r="BK604" s="185">
        <f>ROUND(I604*H604,2)</f>
        <v>0</v>
      </c>
      <c r="BL604" s="19" t="s">
        <v>217</v>
      </c>
      <c r="BM604" s="184" t="s">
        <v>1122</v>
      </c>
    </row>
    <row r="605" s="1" customFormat="1">
      <c r="B605" s="38"/>
      <c r="D605" s="186" t="s">
        <v>143</v>
      </c>
      <c r="F605" s="187" t="s">
        <v>1123</v>
      </c>
      <c r="I605" s="115"/>
      <c r="L605" s="38"/>
      <c r="M605" s="188"/>
      <c r="N605" s="71"/>
      <c r="O605" s="71"/>
      <c r="P605" s="71"/>
      <c r="Q605" s="71"/>
      <c r="R605" s="71"/>
      <c r="S605" s="71"/>
      <c r="T605" s="72"/>
      <c r="AT605" s="19" t="s">
        <v>143</v>
      </c>
      <c r="AU605" s="19" t="s">
        <v>87</v>
      </c>
    </row>
    <row r="606" s="12" customFormat="1">
      <c r="B606" s="189"/>
      <c r="D606" s="186" t="s">
        <v>145</v>
      </c>
      <c r="E606" s="190" t="s">
        <v>3</v>
      </c>
      <c r="F606" s="191" t="s">
        <v>603</v>
      </c>
      <c r="H606" s="190" t="s">
        <v>3</v>
      </c>
      <c r="I606" s="192"/>
      <c r="L606" s="189"/>
      <c r="M606" s="193"/>
      <c r="N606" s="194"/>
      <c r="O606" s="194"/>
      <c r="P606" s="194"/>
      <c r="Q606" s="194"/>
      <c r="R606" s="194"/>
      <c r="S606" s="194"/>
      <c r="T606" s="195"/>
      <c r="AT606" s="190" t="s">
        <v>145</v>
      </c>
      <c r="AU606" s="190" t="s">
        <v>87</v>
      </c>
      <c r="AV606" s="12" t="s">
        <v>85</v>
      </c>
      <c r="AW606" s="12" t="s">
        <v>37</v>
      </c>
      <c r="AX606" s="12" t="s">
        <v>77</v>
      </c>
      <c r="AY606" s="190" t="s">
        <v>134</v>
      </c>
    </row>
    <row r="607" s="13" customFormat="1">
      <c r="B607" s="196"/>
      <c r="D607" s="186" t="s">
        <v>145</v>
      </c>
      <c r="E607" s="197" t="s">
        <v>3</v>
      </c>
      <c r="F607" s="198" t="s">
        <v>1124</v>
      </c>
      <c r="H607" s="199">
        <v>15.486000000000001</v>
      </c>
      <c r="I607" s="200"/>
      <c r="L607" s="196"/>
      <c r="M607" s="201"/>
      <c r="N607" s="202"/>
      <c r="O607" s="202"/>
      <c r="P607" s="202"/>
      <c r="Q607" s="202"/>
      <c r="R607" s="202"/>
      <c r="S607" s="202"/>
      <c r="T607" s="203"/>
      <c r="AT607" s="197" t="s">
        <v>145</v>
      </c>
      <c r="AU607" s="197" t="s">
        <v>87</v>
      </c>
      <c r="AV607" s="13" t="s">
        <v>87</v>
      </c>
      <c r="AW607" s="13" t="s">
        <v>37</v>
      </c>
      <c r="AX607" s="13" t="s">
        <v>77</v>
      </c>
      <c r="AY607" s="197" t="s">
        <v>134</v>
      </c>
    </row>
    <row r="608" s="13" customFormat="1">
      <c r="B608" s="196"/>
      <c r="D608" s="186" t="s">
        <v>145</v>
      </c>
      <c r="E608" s="197" t="s">
        <v>3</v>
      </c>
      <c r="F608" s="198" t="s">
        <v>1125</v>
      </c>
      <c r="H608" s="199">
        <v>10.5</v>
      </c>
      <c r="I608" s="200"/>
      <c r="L608" s="196"/>
      <c r="M608" s="201"/>
      <c r="N608" s="202"/>
      <c r="O608" s="202"/>
      <c r="P608" s="202"/>
      <c r="Q608" s="202"/>
      <c r="R608" s="202"/>
      <c r="S608" s="202"/>
      <c r="T608" s="203"/>
      <c r="AT608" s="197" t="s">
        <v>145</v>
      </c>
      <c r="AU608" s="197" t="s">
        <v>87</v>
      </c>
      <c r="AV608" s="13" t="s">
        <v>87</v>
      </c>
      <c r="AW608" s="13" t="s">
        <v>37</v>
      </c>
      <c r="AX608" s="13" t="s">
        <v>77</v>
      </c>
      <c r="AY608" s="197" t="s">
        <v>134</v>
      </c>
    </row>
    <row r="609" s="14" customFormat="1">
      <c r="B609" s="204"/>
      <c r="D609" s="186" t="s">
        <v>145</v>
      </c>
      <c r="E609" s="205" t="s">
        <v>3</v>
      </c>
      <c r="F609" s="206" t="s">
        <v>192</v>
      </c>
      <c r="H609" s="207">
        <v>25.986000000000001</v>
      </c>
      <c r="I609" s="208"/>
      <c r="L609" s="204"/>
      <c r="M609" s="209"/>
      <c r="N609" s="210"/>
      <c r="O609" s="210"/>
      <c r="P609" s="210"/>
      <c r="Q609" s="210"/>
      <c r="R609" s="210"/>
      <c r="S609" s="210"/>
      <c r="T609" s="211"/>
      <c r="AT609" s="205" t="s">
        <v>145</v>
      </c>
      <c r="AU609" s="205" t="s">
        <v>87</v>
      </c>
      <c r="AV609" s="14" t="s">
        <v>141</v>
      </c>
      <c r="AW609" s="14" t="s">
        <v>37</v>
      </c>
      <c r="AX609" s="14" t="s">
        <v>85</v>
      </c>
      <c r="AY609" s="205" t="s">
        <v>134</v>
      </c>
    </row>
    <row r="610" s="1" customFormat="1" ht="16.5" customHeight="1">
      <c r="B610" s="172"/>
      <c r="C610" s="215" t="s">
        <v>1126</v>
      </c>
      <c r="D610" s="215" t="s">
        <v>502</v>
      </c>
      <c r="E610" s="216" t="s">
        <v>1127</v>
      </c>
      <c r="F610" s="217" t="s">
        <v>1128</v>
      </c>
      <c r="G610" s="218" t="s">
        <v>295</v>
      </c>
      <c r="H610" s="219">
        <v>0.0080000000000000002</v>
      </c>
      <c r="I610" s="220"/>
      <c r="J610" s="221">
        <f>ROUND(I610*H610,2)</f>
        <v>0</v>
      </c>
      <c r="K610" s="217" t="s">
        <v>140</v>
      </c>
      <c r="L610" s="222"/>
      <c r="M610" s="223" t="s">
        <v>3</v>
      </c>
      <c r="N610" s="224" t="s">
        <v>48</v>
      </c>
      <c r="O610" s="71"/>
      <c r="P610" s="182">
        <f>O610*H610</f>
        <v>0</v>
      </c>
      <c r="Q610" s="182">
        <v>1</v>
      </c>
      <c r="R610" s="182">
        <f>Q610*H610</f>
        <v>0.0080000000000000002</v>
      </c>
      <c r="S610" s="182">
        <v>0</v>
      </c>
      <c r="T610" s="183">
        <f>S610*H610</f>
        <v>0</v>
      </c>
      <c r="AR610" s="184" t="s">
        <v>301</v>
      </c>
      <c r="AT610" s="184" t="s">
        <v>502</v>
      </c>
      <c r="AU610" s="184" t="s">
        <v>87</v>
      </c>
      <c r="AY610" s="19" t="s">
        <v>134</v>
      </c>
      <c r="BE610" s="185">
        <f>IF(N610="základní",J610,0)</f>
        <v>0</v>
      </c>
      <c r="BF610" s="185">
        <f>IF(N610="snížená",J610,0)</f>
        <v>0</v>
      </c>
      <c r="BG610" s="185">
        <f>IF(N610="zákl. přenesená",J610,0)</f>
        <v>0</v>
      </c>
      <c r="BH610" s="185">
        <f>IF(N610="sníž. přenesená",J610,0)</f>
        <v>0</v>
      </c>
      <c r="BI610" s="185">
        <f>IF(N610="nulová",J610,0)</f>
        <v>0</v>
      </c>
      <c r="BJ610" s="19" t="s">
        <v>85</v>
      </c>
      <c r="BK610" s="185">
        <f>ROUND(I610*H610,2)</f>
        <v>0</v>
      </c>
      <c r="BL610" s="19" t="s">
        <v>217</v>
      </c>
      <c r="BM610" s="184" t="s">
        <v>1129</v>
      </c>
    </row>
    <row r="611" s="13" customFormat="1">
      <c r="B611" s="196"/>
      <c r="D611" s="186" t="s">
        <v>145</v>
      </c>
      <c r="F611" s="198" t="s">
        <v>1130</v>
      </c>
      <c r="H611" s="199">
        <v>0.0080000000000000002</v>
      </c>
      <c r="I611" s="200"/>
      <c r="L611" s="196"/>
      <c r="M611" s="201"/>
      <c r="N611" s="202"/>
      <c r="O611" s="202"/>
      <c r="P611" s="202"/>
      <c r="Q611" s="202"/>
      <c r="R611" s="202"/>
      <c r="S611" s="202"/>
      <c r="T611" s="203"/>
      <c r="AT611" s="197" t="s">
        <v>145</v>
      </c>
      <c r="AU611" s="197" t="s">
        <v>87</v>
      </c>
      <c r="AV611" s="13" t="s">
        <v>87</v>
      </c>
      <c r="AW611" s="13" t="s">
        <v>4</v>
      </c>
      <c r="AX611" s="13" t="s">
        <v>85</v>
      </c>
      <c r="AY611" s="197" t="s">
        <v>134</v>
      </c>
    </row>
    <row r="612" s="1" customFormat="1" ht="36" customHeight="1">
      <c r="B612" s="172"/>
      <c r="C612" s="173" t="s">
        <v>1131</v>
      </c>
      <c r="D612" s="173" t="s">
        <v>136</v>
      </c>
      <c r="E612" s="174" t="s">
        <v>1132</v>
      </c>
      <c r="F612" s="175" t="s">
        <v>1133</v>
      </c>
      <c r="G612" s="176" t="s">
        <v>139</v>
      </c>
      <c r="H612" s="177">
        <v>51.972000000000001</v>
      </c>
      <c r="I612" s="178"/>
      <c r="J612" s="179">
        <f>ROUND(I612*H612,2)</f>
        <v>0</v>
      </c>
      <c r="K612" s="175" t="s">
        <v>140</v>
      </c>
      <c r="L612" s="38"/>
      <c r="M612" s="180" t="s">
        <v>3</v>
      </c>
      <c r="N612" s="181" t="s">
        <v>48</v>
      </c>
      <c r="O612" s="71"/>
      <c r="P612" s="182">
        <f>O612*H612</f>
        <v>0</v>
      </c>
      <c r="Q612" s="182">
        <v>0</v>
      </c>
      <c r="R612" s="182">
        <f>Q612*H612</f>
        <v>0</v>
      </c>
      <c r="S612" s="182">
        <v>0</v>
      </c>
      <c r="T612" s="183">
        <f>S612*H612</f>
        <v>0</v>
      </c>
      <c r="AR612" s="184" t="s">
        <v>217</v>
      </c>
      <c r="AT612" s="184" t="s">
        <v>136</v>
      </c>
      <c r="AU612" s="184" t="s">
        <v>87</v>
      </c>
      <c r="AY612" s="19" t="s">
        <v>134</v>
      </c>
      <c r="BE612" s="185">
        <f>IF(N612="základní",J612,0)</f>
        <v>0</v>
      </c>
      <c r="BF612" s="185">
        <f>IF(N612="snížená",J612,0)</f>
        <v>0</v>
      </c>
      <c r="BG612" s="185">
        <f>IF(N612="zákl. přenesená",J612,0)</f>
        <v>0</v>
      </c>
      <c r="BH612" s="185">
        <f>IF(N612="sníž. přenesená",J612,0)</f>
        <v>0</v>
      </c>
      <c r="BI612" s="185">
        <f>IF(N612="nulová",J612,0)</f>
        <v>0</v>
      </c>
      <c r="BJ612" s="19" t="s">
        <v>85</v>
      </c>
      <c r="BK612" s="185">
        <f>ROUND(I612*H612,2)</f>
        <v>0</v>
      </c>
      <c r="BL612" s="19" t="s">
        <v>217</v>
      </c>
      <c r="BM612" s="184" t="s">
        <v>1134</v>
      </c>
    </row>
    <row r="613" s="1" customFormat="1">
      <c r="B613" s="38"/>
      <c r="D613" s="186" t="s">
        <v>143</v>
      </c>
      <c r="F613" s="187" t="s">
        <v>1123</v>
      </c>
      <c r="I613" s="115"/>
      <c r="L613" s="38"/>
      <c r="M613" s="188"/>
      <c r="N613" s="71"/>
      <c r="O613" s="71"/>
      <c r="P613" s="71"/>
      <c r="Q613" s="71"/>
      <c r="R613" s="71"/>
      <c r="S613" s="71"/>
      <c r="T613" s="72"/>
      <c r="AT613" s="19" t="s">
        <v>143</v>
      </c>
      <c r="AU613" s="19" t="s">
        <v>87</v>
      </c>
    </row>
    <row r="614" s="12" customFormat="1">
      <c r="B614" s="189"/>
      <c r="D614" s="186" t="s">
        <v>145</v>
      </c>
      <c r="E614" s="190" t="s">
        <v>3</v>
      </c>
      <c r="F614" s="191" t="s">
        <v>603</v>
      </c>
      <c r="H614" s="190" t="s">
        <v>3</v>
      </c>
      <c r="I614" s="192"/>
      <c r="L614" s="189"/>
      <c r="M614" s="193"/>
      <c r="N614" s="194"/>
      <c r="O614" s="194"/>
      <c r="P614" s="194"/>
      <c r="Q614" s="194"/>
      <c r="R614" s="194"/>
      <c r="S614" s="194"/>
      <c r="T614" s="195"/>
      <c r="AT614" s="190" t="s">
        <v>145</v>
      </c>
      <c r="AU614" s="190" t="s">
        <v>87</v>
      </c>
      <c r="AV614" s="12" t="s">
        <v>85</v>
      </c>
      <c r="AW614" s="12" t="s">
        <v>37</v>
      </c>
      <c r="AX614" s="12" t="s">
        <v>77</v>
      </c>
      <c r="AY614" s="190" t="s">
        <v>134</v>
      </c>
    </row>
    <row r="615" s="13" customFormat="1">
      <c r="B615" s="196"/>
      <c r="D615" s="186" t="s">
        <v>145</v>
      </c>
      <c r="E615" s="197" t="s">
        <v>3</v>
      </c>
      <c r="F615" s="198" t="s">
        <v>1135</v>
      </c>
      <c r="H615" s="199">
        <v>30.972000000000001</v>
      </c>
      <c r="I615" s="200"/>
      <c r="L615" s="196"/>
      <c r="M615" s="201"/>
      <c r="N615" s="202"/>
      <c r="O615" s="202"/>
      <c r="P615" s="202"/>
      <c r="Q615" s="202"/>
      <c r="R615" s="202"/>
      <c r="S615" s="202"/>
      <c r="T615" s="203"/>
      <c r="AT615" s="197" t="s">
        <v>145</v>
      </c>
      <c r="AU615" s="197" t="s">
        <v>87</v>
      </c>
      <c r="AV615" s="13" t="s">
        <v>87</v>
      </c>
      <c r="AW615" s="13" t="s">
        <v>37</v>
      </c>
      <c r="AX615" s="13" t="s">
        <v>77</v>
      </c>
      <c r="AY615" s="197" t="s">
        <v>134</v>
      </c>
    </row>
    <row r="616" s="13" customFormat="1">
      <c r="B616" s="196"/>
      <c r="D616" s="186" t="s">
        <v>145</v>
      </c>
      <c r="E616" s="197" t="s">
        <v>3</v>
      </c>
      <c r="F616" s="198" t="s">
        <v>1136</v>
      </c>
      <c r="H616" s="199">
        <v>21</v>
      </c>
      <c r="I616" s="200"/>
      <c r="L616" s="196"/>
      <c r="M616" s="201"/>
      <c r="N616" s="202"/>
      <c r="O616" s="202"/>
      <c r="P616" s="202"/>
      <c r="Q616" s="202"/>
      <c r="R616" s="202"/>
      <c r="S616" s="202"/>
      <c r="T616" s="203"/>
      <c r="AT616" s="197" t="s">
        <v>145</v>
      </c>
      <c r="AU616" s="197" t="s">
        <v>87</v>
      </c>
      <c r="AV616" s="13" t="s">
        <v>87</v>
      </c>
      <c r="AW616" s="13" t="s">
        <v>37</v>
      </c>
      <c r="AX616" s="13" t="s">
        <v>77</v>
      </c>
      <c r="AY616" s="197" t="s">
        <v>134</v>
      </c>
    </row>
    <row r="617" s="14" customFormat="1">
      <c r="B617" s="204"/>
      <c r="D617" s="186" t="s">
        <v>145</v>
      </c>
      <c r="E617" s="205" t="s">
        <v>3</v>
      </c>
      <c r="F617" s="206" t="s">
        <v>192</v>
      </c>
      <c r="H617" s="207">
        <v>51.972000000000001</v>
      </c>
      <c r="I617" s="208"/>
      <c r="L617" s="204"/>
      <c r="M617" s="209"/>
      <c r="N617" s="210"/>
      <c r="O617" s="210"/>
      <c r="P617" s="210"/>
      <c r="Q617" s="210"/>
      <c r="R617" s="210"/>
      <c r="S617" s="210"/>
      <c r="T617" s="211"/>
      <c r="AT617" s="205" t="s">
        <v>145</v>
      </c>
      <c r="AU617" s="205" t="s">
        <v>87</v>
      </c>
      <c r="AV617" s="14" t="s">
        <v>141</v>
      </c>
      <c r="AW617" s="14" t="s">
        <v>37</v>
      </c>
      <c r="AX617" s="14" t="s">
        <v>85</v>
      </c>
      <c r="AY617" s="205" t="s">
        <v>134</v>
      </c>
    </row>
    <row r="618" s="1" customFormat="1" ht="16.5" customHeight="1">
      <c r="B618" s="172"/>
      <c r="C618" s="215" t="s">
        <v>1137</v>
      </c>
      <c r="D618" s="215" t="s">
        <v>502</v>
      </c>
      <c r="E618" s="216" t="s">
        <v>1138</v>
      </c>
      <c r="F618" s="217" t="s">
        <v>1139</v>
      </c>
      <c r="G618" s="218" t="s">
        <v>295</v>
      </c>
      <c r="H618" s="219">
        <v>0.017999999999999999</v>
      </c>
      <c r="I618" s="220"/>
      <c r="J618" s="221">
        <f>ROUND(I618*H618,2)</f>
        <v>0</v>
      </c>
      <c r="K618" s="217" t="s">
        <v>140</v>
      </c>
      <c r="L618" s="222"/>
      <c r="M618" s="223" t="s">
        <v>3</v>
      </c>
      <c r="N618" s="224" t="s">
        <v>48</v>
      </c>
      <c r="O618" s="71"/>
      <c r="P618" s="182">
        <f>O618*H618</f>
        <v>0</v>
      </c>
      <c r="Q618" s="182">
        <v>1</v>
      </c>
      <c r="R618" s="182">
        <f>Q618*H618</f>
        <v>0.017999999999999999</v>
      </c>
      <c r="S618" s="182">
        <v>0</v>
      </c>
      <c r="T618" s="183">
        <f>S618*H618</f>
        <v>0</v>
      </c>
      <c r="AR618" s="184" t="s">
        <v>301</v>
      </c>
      <c r="AT618" s="184" t="s">
        <v>502</v>
      </c>
      <c r="AU618" s="184" t="s">
        <v>87</v>
      </c>
      <c r="AY618" s="19" t="s">
        <v>134</v>
      </c>
      <c r="BE618" s="185">
        <f>IF(N618="základní",J618,0)</f>
        <v>0</v>
      </c>
      <c r="BF618" s="185">
        <f>IF(N618="snížená",J618,0)</f>
        <v>0</v>
      </c>
      <c r="BG618" s="185">
        <f>IF(N618="zákl. přenesená",J618,0)</f>
        <v>0</v>
      </c>
      <c r="BH618" s="185">
        <f>IF(N618="sníž. přenesená",J618,0)</f>
        <v>0</v>
      </c>
      <c r="BI618" s="185">
        <f>IF(N618="nulová",J618,0)</f>
        <v>0</v>
      </c>
      <c r="BJ618" s="19" t="s">
        <v>85</v>
      </c>
      <c r="BK618" s="185">
        <f>ROUND(I618*H618,2)</f>
        <v>0</v>
      </c>
      <c r="BL618" s="19" t="s">
        <v>217</v>
      </c>
      <c r="BM618" s="184" t="s">
        <v>1140</v>
      </c>
    </row>
    <row r="619" s="13" customFormat="1">
      <c r="B619" s="196"/>
      <c r="D619" s="186" t="s">
        <v>145</v>
      </c>
      <c r="F619" s="198" t="s">
        <v>1141</v>
      </c>
      <c r="H619" s="199">
        <v>0.017999999999999999</v>
      </c>
      <c r="I619" s="200"/>
      <c r="L619" s="196"/>
      <c r="M619" s="201"/>
      <c r="N619" s="202"/>
      <c r="O619" s="202"/>
      <c r="P619" s="202"/>
      <c r="Q619" s="202"/>
      <c r="R619" s="202"/>
      <c r="S619" s="202"/>
      <c r="T619" s="203"/>
      <c r="AT619" s="197" t="s">
        <v>145</v>
      </c>
      <c r="AU619" s="197" t="s">
        <v>87</v>
      </c>
      <c r="AV619" s="13" t="s">
        <v>87</v>
      </c>
      <c r="AW619" s="13" t="s">
        <v>4</v>
      </c>
      <c r="AX619" s="13" t="s">
        <v>85</v>
      </c>
      <c r="AY619" s="197" t="s">
        <v>134</v>
      </c>
    </row>
    <row r="620" s="1" customFormat="1" ht="24" customHeight="1">
      <c r="B620" s="172"/>
      <c r="C620" s="173" t="s">
        <v>1142</v>
      </c>
      <c r="D620" s="173" t="s">
        <v>136</v>
      </c>
      <c r="E620" s="174" t="s">
        <v>1143</v>
      </c>
      <c r="F620" s="175" t="s">
        <v>1144</v>
      </c>
      <c r="G620" s="176" t="s">
        <v>139</v>
      </c>
      <c r="H620" s="177">
        <v>106.46899999999999</v>
      </c>
      <c r="I620" s="178"/>
      <c r="J620" s="179">
        <f>ROUND(I620*H620,2)</f>
        <v>0</v>
      </c>
      <c r="K620" s="175" t="s">
        <v>140</v>
      </c>
      <c r="L620" s="38"/>
      <c r="M620" s="180" t="s">
        <v>3</v>
      </c>
      <c r="N620" s="181" t="s">
        <v>48</v>
      </c>
      <c r="O620" s="71"/>
      <c r="P620" s="182">
        <f>O620*H620</f>
        <v>0</v>
      </c>
      <c r="Q620" s="182">
        <v>0</v>
      </c>
      <c r="R620" s="182">
        <f>Q620*H620</f>
        <v>0</v>
      </c>
      <c r="S620" s="182">
        <v>0</v>
      </c>
      <c r="T620" s="183">
        <f>S620*H620</f>
        <v>0</v>
      </c>
      <c r="AR620" s="184" t="s">
        <v>217</v>
      </c>
      <c r="AT620" s="184" t="s">
        <v>136</v>
      </c>
      <c r="AU620" s="184" t="s">
        <v>87</v>
      </c>
      <c r="AY620" s="19" t="s">
        <v>134</v>
      </c>
      <c r="BE620" s="185">
        <f>IF(N620="základní",J620,0)</f>
        <v>0</v>
      </c>
      <c r="BF620" s="185">
        <f>IF(N620="snížená",J620,0)</f>
        <v>0</v>
      </c>
      <c r="BG620" s="185">
        <f>IF(N620="zákl. přenesená",J620,0)</f>
        <v>0</v>
      </c>
      <c r="BH620" s="185">
        <f>IF(N620="sníž. přenesená",J620,0)</f>
        <v>0</v>
      </c>
      <c r="BI620" s="185">
        <f>IF(N620="nulová",J620,0)</f>
        <v>0</v>
      </c>
      <c r="BJ620" s="19" t="s">
        <v>85</v>
      </c>
      <c r="BK620" s="185">
        <f>ROUND(I620*H620,2)</f>
        <v>0</v>
      </c>
      <c r="BL620" s="19" t="s">
        <v>217</v>
      </c>
      <c r="BM620" s="184" t="s">
        <v>1145</v>
      </c>
    </row>
    <row r="621" s="1" customFormat="1">
      <c r="B621" s="38"/>
      <c r="D621" s="186" t="s">
        <v>143</v>
      </c>
      <c r="F621" s="187" t="s">
        <v>1123</v>
      </c>
      <c r="I621" s="115"/>
      <c r="L621" s="38"/>
      <c r="M621" s="188"/>
      <c r="N621" s="71"/>
      <c r="O621" s="71"/>
      <c r="P621" s="71"/>
      <c r="Q621" s="71"/>
      <c r="R621" s="71"/>
      <c r="S621" s="71"/>
      <c r="T621" s="72"/>
      <c r="AT621" s="19" t="s">
        <v>143</v>
      </c>
      <c r="AU621" s="19" t="s">
        <v>87</v>
      </c>
    </row>
    <row r="622" s="12" customFormat="1">
      <c r="B622" s="189"/>
      <c r="D622" s="186" t="s">
        <v>145</v>
      </c>
      <c r="E622" s="190" t="s">
        <v>3</v>
      </c>
      <c r="F622" s="191" t="s">
        <v>603</v>
      </c>
      <c r="H622" s="190" t="s">
        <v>3</v>
      </c>
      <c r="I622" s="192"/>
      <c r="L622" s="189"/>
      <c r="M622" s="193"/>
      <c r="N622" s="194"/>
      <c r="O622" s="194"/>
      <c r="P622" s="194"/>
      <c r="Q622" s="194"/>
      <c r="R622" s="194"/>
      <c r="S622" s="194"/>
      <c r="T622" s="195"/>
      <c r="AT622" s="190" t="s">
        <v>145</v>
      </c>
      <c r="AU622" s="190" t="s">
        <v>87</v>
      </c>
      <c r="AV622" s="12" t="s">
        <v>85</v>
      </c>
      <c r="AW622" s="12" t="s">
        <v>37</v>
      </c>
      <c r="AX622" s="12" t="s">
        <v>77</v>
      </c>
      <c r="AY622" s="190" t="s">
        <v>134</v>
      </c>
    </row>
    <row r="623" s="12" customFormat="1">
      <c r="B623" s="189"/>
      <c r="D623" s="186" t="s">
        <v>145</v>
      </c>
      <c r="E623" s="190" t="s">
        <v>3</v>
      </c>
      <c r="F623" s="191" t="s">
        <v>1146</v>
      </c>
      <c r="H623" s="190" t="s">
        <v>3</v>
      </c>
      <c r="I623" s="192"/>
      <c r="L623" s="189"/>
      <c r="M623" s="193"/>
      <c r="N623" s="194"/>
      <c r="O623" s="194"/>
      <c r="P623" s="194"/>
      <c r="Q623" s="194"/>
      <c r="R623" s="194"/>
      <c r="S623" s="194"/>
      <c r="T623" s="195"/>
      <c r="AT623" s="190" t="s">
        <v>145</v>
      </c>
      <c r="AU623" s="190" t="s">
        <v>87</v>
      </c>
      <c r="AV623" s="12" t="s">
        <v>85</v>
      </c>
      <c r="AW623" s="12" t="s">
        <v>37</v>
      </c>
      <c r="AX623" s="12" t="s">
        <v>77</v>
      </c>
      <c r="AY623" s="190" t="s">
        <v>134</v>
      </c>
    </row>
    <row r="624" s="13" customFormat="1">
      <c r="B624" s="196"/>
      <c r="D624" s="186" t="s">
        <v>145</v>
      </c>
      <c r="E624" s="197" t="s">
        <v>3</v>
      </c>
      <c r="F624" s="198" t="s">
        <v>673</v>
      </c>
      <c r="H624" s="199">
        <v>13.273999999999999</v>
      </c>
      <c r="I624" s="200"/>
      <c r="L624" s="196"/>
      <c r="M624" s="201"/>
      <c r="N624" s="202"/>
      <c r="O624" s="202"/>
      <c r="P624" s="202"/>
      <c r="Q624" s="202"/>
      <c r="R624" s="202"/>
      <c r="S624" s="202"/>
      <c r="T624" s="203"/>
      <c r="AT624" s="197" t="s">
        <v>145</v>
      </c>
      <c r="AU624" s="197" t="s">
        <v>87</v>
      </c>
      <c r="AV624" s="13" t="s">
        <v>87</v>
      </c>
      <c r="AW624" s="13" t="s">
        <v>37</v>
      </c>
      <c r="AX624" s="13" t="s">
        <v>77</v>
      </c>
      <c r="AY624" s="197" t="s">
        <v>134</v>
      </c>
    </row>
    <row r="625" s="13" customFormat="1">
      <c r="B625" s="196"/>
      <c r="D625" s="186" t="s">
        <v>145</v>
      </c>
      <c r="E625" s="197" t="s">
        <v>3</v>
      </c>
      <c r="F625" s="198" t="s">
        <v>674</v>
      </c>
      <c r="H625" s="199">
        <v>9</v>
      </c>
      <c r="I625" s="200"/>
      <c r="L625" s="196"/>
      <c r="M625" s="201"/>
      <c r="N625" s="202"/>
      <c r="O625" s="202"/>
      <c r="P625" s="202"/>
      <c r="Q625" s="202"/>
      <c r="R625" s="202"/>
      <c r="S625" s="202"/>
      <c r="T625" s="203"/>
      <c r="AT625" s="197" t="s">
        <v>145</v>
      </c>
      <c r="AU625" s="197" t="s">
        <v>87</v>
      </c>
      <c r="AV625" s="13" t="s">
        <v>87</v>
      </c>
      <c r="AW625" s="13" t="s">
        <v>37</v>
      </c>
      <c r="AX625" s="13" t="s">
        <v>77</v>
      </c>
      <c r="AY625" s="197" t="s">
        <v>134</v>
      </c>
    </row>
    <row r="626" s="12" customFormat="1">
      <c r="B626" s="189"/>
      <c r="D626" s="186" t="s">
        <v>145</v>
      </c>
      <c r="E626" s="190" t="s">
        <v>3</v>
      </c>
      <c r="F626" s="191" t="s">
        <v>1147</v>
      </c>
      <c r="H626" s="190" t="s">
        <v>3</v>
      </c>
      <c r="I626" s="192"/>
      <c r="L626" s="189"/>
      <c r="M626" s="193"/>
      <c r="N626" s="194"/>
      <c r="O626" s="194"/>
      <c r="P626" s="194"/>
      <c r="Q626" s="194"/>
      <c r="R626" s="194"/>
      <c r="S626" s="194"/>
      <c r="T626" s="195"/>
      <c r="AT626" s="190" t="s">
        <v>145</v>
      </c>
      <c r="AU626" s="190" t="s">
        <v>87</v>
      </c>
      <c r="AV626" s="12" t="s">
        <v>85</v>
      </c>
      <c r="AW626" s="12" t="s">
        <v>37</v>
      </c>
      <c r="AX626" s="12" t="s">
        <v>77</v>
      </c>
      <c r="AY626" s="190" t="s">
        <v>134</v>
      </c>
    </row>
    <row r="627" s="13" customFormat="1">
      <c r="B627" s="196"/>
      <c r="D627" s="186" t="s">
        <v>145</v>
      </c>
      <c r="E627" s="197" t="s">
        <v>3</v>
      </c>
      <c r="F627" s="198" t="s">
        <v>1148</v>
      </c>
      <c r="H627" s="199">
        <v>3.6000000000000001</v>
      </c>
      <c r="I627" s="200"/>
      <c r="L627" s="196"/>
      <c r="M627" s="201"/>
      <c r="N627" s="202"/>
      <c r="O627" s="202"/>
      <c r="P627" s="202"/>
      <c r="Q627" s="202"/>
      <c r="R627" s="202"/>
      <c r="S627" s="202"/>
      <c r="T627" s="203"/>
      <c r="AT627" s="197" t="s">
        <v>145</v>
      </c>
      <c r="AU627" s="197" t="s">
        <v>87</v>
      </c>
      <c r="AV627" s="13" t="s">
        <v>87</v>
      </c>
      <c r="AW627" s="13" t="s">
        <v>37</v>
      </c>
      <c r="AX627" s="13" t="s">
        <v>77</v>
      </c>
      <c r="AY627" s="197" t="s">
        <v>134</v>
      </c>
    </row>
    <row r="628" s="13" customFormat="1">
      <c r="B628" s="196"/>
      <c r="D628" s="186" t="s">
        <v>145</v>
      </c>
      <c r="E628" s="197" t="s">
        <v>3</v>
      </c>
      <c r="F628" s="198" t="s">
        <v>1149</v>
      </c>
      <c r="H628" s="199">
        <v>3.6000000000000001</v>
      </c>
      <c r="I628" s="200"/>
      <c r="L628" s="196"/>
      <c r="M628" s="201"/>
      <c r="N628" s="202"/>
      <c r="O628" s="202"/>
      <c r="P628" s="202"/>
      <c r="Q628" s="202"/>
      <c r="R628" s="202"/>
      <c r="S628" s="202"/>
      <c r="T628" s="203"/>
      <c r="AT628" s="197" t="s">
        <v>145</v>
      </c>
      <c r="AU628" s="197" t="s">
        <v>87</v>
      </c>
      <c r="AV628" s="13" t="s">
        <v>87</v>
      </c>
      <c r="AW628" s="13" t="s">
        <v>37</v>
      </c>
      <c r="AX628" s="13" t="s">
        <v>77</v>
      </c>
      <c r="AY628" s="197" t="s">
        <v>134</v>
      </c>
    </row>
    <row r="629" s="13" customFormat="1">
      <c r="B629" s="196"/>
      <c r="D629" s="186" t="s">
        <v>145</v>
      </c>
      <c r="E629" s="197" t="s">
        <v>3</v>
      </c>
      <c r="F629" s="198" t="s">
        <v>1150</v>
      </c>
      <c r="H629" s="199">
        <v>13.050000000000001</v>
      </c>
      <c r="I629" s="200"/>
      <c r="L629" s="196"/>
      <c r="M629" s="201"/>
      <c r="N629" s="202"/>
      <c r="O629" s="202"/>
      <c r="P629" s="202"/>
      <c r="Q629" s="202"/>
      <c r="R629" s="202"/>
      <c r="S629" s="202"/>
      <c r="T629" s="203"/>
      <c r="AT629" s="197" t="s">
        <v>145</v>
      </c>
      <c r="AU629" s="197" t="s">
        <v>87</v>
      </c>
      <c r="AV629" s="13" t="s">
        <v>87</v>
      </c>
      <c r="AW629" s="13" t="s">
        <v>37</v>
      </c>
      <c r="AX629" s="13" t="s">
        <v>77</v>
      </c>
      <c r="AY629" s="197" t="s">
        <v>134</v>
      </c>
    </row>
    <row r="630" s="13" customFormat="1">
      <c r="B630" s="196"/>
      <c r="D630" s="186" t="s">
        <v>145</v>
      </c>
      <c r="E630" s="197" t="s">
        <v>3</v>
      </c>
      <c r="F630" s="198" t="s">
        <v>1151</v>
      </c>
      <c r="H630" s="199">
        <v>8.8100000000000005</v>
      </c>
      <c r="I630" s="200"/>
      <c r="L630" s="196"/>
      <c r="M630" s="201"/>
      <c r="N630" s="202"/>
      <c r="O630" s="202"/>
      <c r="P630" s="202"/>
      <c r="Q630" s="202"/>
      <c r="R630" s="202"/>
      <c r="S630" s="202"/>
      <c r="T630" s="203"/>
      <c r="AT630" s="197" t="s">
        <v>145</v>
      </c>
      <c r="AU630" s="197" t="s">
        <v>87</v>
      </c>
      <c r="AV630" s="13" t="s">
        <v>87</v>
      </c>
      <c r="AW630" s="13" t="s">
        <v>37</v>
      </c>
      <c r="AX630" s="13" t="s">
        <v>77</v>
      </c>
      <c r="AY630" s="197" t="s">
        <v>134</v>
      </c>
    </row>
    <row r="631" s="12" customFormat="1">
      <c r="B631" s="189"/>
      <c r="D631" s="186" t="s">
        <v>145</v>
      </c>
      <c r="E631" s="190" t="s">
        <v>3</v>
      </c>
      <c r="F631" s="191" t="s">
        <v>1152</v>
      </c>
      <c r="H631" s="190" t="s">
        <v>3</v>
      </c>
      <c r="I631" s="192"/>
      <c r="L631" s="189"/>
      <c r="M631" s="193"/>
      <c r="N631" s="194"/>
      <c r="O631" s="194"/>
      <c r="P631" s="194"/>
      <c r="Q631" s="194"/>
      <c r="R631" s="194"/>
      <c r="S631" s="194"/>
      <c r="T631" s="195"/>
      <c r="AT631" s="190" t="s">
        <v>145</v>
      </c>
      <c r="AU631" s="190" t="s">
        <v>87</v>
      </c>
      <c r="AV631" s="12" t="s">
        <v>85</v>
      </c>
      <c r="AW631" s="12" t="s">
        <v>37</v>
      </c>
      <c r="AX631" s="12" t="s">
        <v>77</v>
      </c>
      <c r="AY631" s="190" t="s">
        <v>134</v>
      </c>
    </row>
    <row r="632" s="13" customFormat="1">
      <c r="B632" s="196"/>
      <c r="D632" s="186" t="s">
        <v>145</v>
      </c>
      <c r="E632" s="197" t="s">
        <v>3</v>
      </c>
      <c r="F632" s="198" t="s">
        <v>1153</v>
      </c>
      <c r="H632" s="199">
        <v>9.5850000000000009</v>
      </c>
      <c r="I632" s="200"/>
      <c r="L632" s="196"/>
      <c r="M632" s="201"/>
      <c r="N632" s="202"/>
      <c r="O632" s="202"/>
      <c r="P632" s="202"/>
      <c r="Q632" s="202"/>
      <c r="R632" s="202"/>
      <c r="S632" s="202"/>
      <c r="T632" s="203"/>
      <c r="AT632" s="197" t="s">
        <v>145</v>
      </c>
      <c r="AU632" s="197" t="s">
        <v>87</v>
      </c>
      <c r="AV632" s="13" t="s">
        <v>87</v>
      </c>
      <c r="AW632" s="13" t="s">
        <v>37</v>
      </c>
      <c r="AX632" s="13" t="s">
        <v>77</v>
      </c>
      <c r="AY632" s="197" t="s">
        <v>134</v>
      </c>
    </row>
    <row r="633" s="13" customFormat="1">
      <c r="B633" s="196"/>
      <c r="D633" s="186" t="s">
        <v>145</v>
      </c>
      <c r="E633" s="197" t="s">
        <v>3</v>
      </c>
      <c r="F633" s="198" t="s">
        <v>1154</v>
      </c>
      <c r="H633" s="199">
        <v>10.17</v>
      </c>
      <c r="I633" s="200"/>
      <c r="L633" s="196"/>
      <c r="M633" s="201"/>
      <c r="N633" s="202"/>
      <c r="O633" s="202"/>
      <c r="P633" s="202"/>
      <c r="Q633" s="202"/>
      <c r="R633" s="202"/>
      <c r="S633" s="202"/>
      <c r="T633" s="203"/>
      <c r="AT633" s="197" t="s">
        <v>145</v>
      </c>
      <c r="AU633" s="197" t="s">
        <v>87</v>
      </c>
      <c r="AV633" s="13" t="s">
        <v>87</v>
      </c>
      <c r="AW633" s="13" t="s">
        <v>37</v>
      </c>
      <c r="AX633" s="13" t="s">
        <v>77</v>
      </c>
      <c r="AY633" s="197" t="s">
        <v>134</v>
      </c>
    </row>
    <row r="634" s="13" customFormat="1">
      <c r="B634" s="196"/>
      <c r="D634" s="186" t="s">
        <v>145</v>
      </c>
      <c r="E634" s="197" t="s">
        <v>3</v>
      </c>
      <c r="F634" s="198" t="s">
        <v>1155</v>
      </c>
      <c r="H634" s="199">
        <v>23.25</v>
      </c>
      <c r="I634" s="200"/>
      <c r="L634" s="196"/>
      <c r="M634" s="201"/>
      <c r="N634" s="202"/>
      <c r="O634" s="202"/>
      <c r="P634" s="202"/>
      <c r="Q634" s="202"/>
      <c r="R634" s="202"/>
      <c r="S634" s="202"/>
      <c r="T634" s="203"/>
      <c r="AT634" s="197" t="s">
        <v>145</v>
      </c>
      <c r="AU634" s="197" t="s">
        <v>87</v>
      </c>
      <c r="AV634" s="13" t="s">
        <v>87</v>
      </c>
      <c r="AW634" s="13" t="s">
        <v>37</v>
      </c>
      <c r="AX634" s="13" t="s">
        <v>77</v>
      </c>
      <c r="AY634" s="197" t="s">
        <v>134</v>
      </c>
    </row>
    <row r="635" s="13" customFormat="1">
      <c r="B635" s="196"/>
      <c r="D635" s="186" t="s">
        <v>145</v>
      </c>
      <c r="E635" s="197" t="s">
        <v>3</v>
      </c>
      <c r="F635" s="198" t="s">
        <v>1156</v>
      </c>
      <c r="H635" s="199">
        <v>12.130000000000001</v>
      </c>
      <c r="I635" s="200"/>
      <c r="L635" s="196"/>
      <c r="M635" s="201"/>
      <c r="N635" s="202"/>
      <c r="O635" s="202"/>
      <c r="P635" s="202"/>
      <c r="Q635" s="202"/>
      <c r="R635" s="202"/>
      <c r="S635" s="202"/>
      <c r="T635" s="203"/>
      <c r="AT635" s="197" t="s">
        <v>145</v>
      </c>
      <c r="AU635" s="197" t="s">
        <v>87</v>
      </c>
      <c r="AV635" s="13" t="s">
        <v>87</v>
      </c>
      <c r="AW635" s="13" t="s">
        <v>37</v>
      </c>
      <c r="AX635" s="13" t="s">
        <v>77</v>
      </c>
      <c r="AY635" s="197" t="s">
        <v>134</v>
      </c>
    </row>
    <row r="636" s="14" customFormat="1">
      <c r="B636" s="204"/>
      <c r="D636" s="186" t="s">
        <v>145</v>
      </c>
      <c r="E636" s="205" t="s">
        <v>3</v>
      </c>
      <c r="F636" s="206" t="s">
        <v>192</v>
      </c>
      <c r="H636" s="207">
        <v>106.46899999999999</v>
      </c>
      <c r="I636" s="208"/>
      <c r="L636" s="204"/>
      <c r="M636" s="209"/>
      <c r="N636" s="210"/>
      <c r="O636" s="210"/>
      <c r="P636" s="210"/>
      <c r="Q636" s="210"/>
      <c r="R636" s="210"/>
      <c r="S636" s="210"/>
      <c r="T636" s="211"/>
      <c r="AT636" s="205" t="s">
        <v>145</v>
      </c>
      <c r="AU636" s="205" t="s">
        <v>87</v>
      </c>
      <c r="AV636" s="14" t="s">
        <v>141</v>
      </c>
      <c r="AW636" s="14" t="s">
        <v>37</v>
      </c>
      <c r="AX636" s="14" t="s">
        <v>85</v>
      </c>
      <c r="AY636" s="205" t="s">
        <v>134</v>
      </c>
    </row>
    <row r="637" s="1" customFormat="1" ht="16.5" customHeight="1">
      <c r="B637" s="172"/>
      <c r="C637" s="215" t="s">
        <v>1157</v>
      </c>
      <c r="D637" s="215" t="s">
        <v>502</v>
      </c>
      <c r="E637" s="216" t="s">
        <v>1127</v>
      </c>
      <c r="F637" s="217" t="s">
        <v>1128</v>
      </c>
      <c r="G637" s="218" t="s">
        <v>295</v>
      </c>
      <c r="H637" s="219">
        <v>0.036999999999999998</v>
      </c>
      <c r="I637" s="220"/>
      <c r="J637" s="221">
        <f>ROUND(I637*H637,2)</f>
        <v>0</v>
      </c>
      <c r="K637" s="217" t="s">
        <v>140</v>
      </c>
      <c r="L637" s="222"/>
      <c r="M637" s="223" t="s">
        <v>3</v>
      </c>
      <c r="N637" s="224" t="s">
        <v>48</v>
      </c>
      <c r="O637" s="71"/>
      <c r="P637" s="182">
        <f>O637*H637</f>
        <v>0</v>
      </c>
      <c r="Q637" s="182">
        <v>1</v>
      </c>
      <c r="R637" s="182">
        <f>Q637*H637</f>
        <v>0.036999999999999998</v>
      </c>
      <c r="S637" s="182">
        <v>0</v>
      </c>
      <c r="T637" s="183">
        <f>S637*H637</f>
        <v>0</v>
      </c>
      <c r="AR637" s="184" t="s">
        <v>301</v>
      </c>
      <c r="AT637" s="184" t="s">
        <v>502</v>
      </c>
      <c r="AU637" s="184" t="s">
        <v>87</v>
      </c>
      <c r="AY637" s="19" t="s">
        <v>134</v>
      </c>
      <c r="BE637" s="185">
        <f>IF(N637="základní",J637,0)</f>
        <v>0</v>
      </c>
      <c r="BF637" s="185">
        <f>IF(N637="snížená",J637,0)</f>
        <v>0</v>
      </c>
      <c r="BG637" s="185">
        <f>IF(N637="zákl. přenesená",J637,0)</f>
        <v>0</v>
      </c>
      <c r="BH637" s="185">
        <f>IF(N637="sníž. přenesená",J637,0)</f>
        <v>0</v>
      </c>
      <c r="BI637" s="185">
        <f>IF(N637="nulová",J637,0)</f>
        <v>0</v>
      </c>
      <c r="BJ637" s="19" t="s">
        <v>85</v>
      </c>
      <c r="BK637" s="185">
        <f>ROUND(I637*H637,2)</f>
        <v>0</v>
      </c>
      <c r="BL637" s="19" t="s">
        <v>217</v>
      </c>
      <c r="BM637" s="184" t="s">
        <v>1158</v>
      </c>
    </row>
    <row r="638" s="13" customFormat="1">
      <c r="B638" s="196"/>
      <c r="D638" s="186" t="s">
        <v>145</v>
      </c>
      <c r="F638" s="198" t="s">
        <v>1159</v>
      </c>
      <c r="H638" s="199">
        <v>0.036999999999999998</v>
      </c>
      <c r="I638" s="200"/>
      <c r="L638" s="196"/>
      <c r="M638" s="201"/>
      <c r="N638" s="202"/>
      <c r="O638" s="202"/>
      <c r="P638" s="202"/>
      <c r="Q638" s="202"/>
      <c r="R638" s="202"/>
      <c r="S638" s="202"/>
      <c r="T638" s="203"/>
      <c r="AT638" s="197" t="s">
        <v>145</v>
      </c>
      <c r="AU638" s="197" t="s">
        <v>87</v>
      </c>
      <c r="AV638" s="13" t="s">
        <v>87</v>
      </c>
      <c r="AW638" s="13" t="s">
        <v>4</v>
      </c>
      <c r="AX638" s="13" t="s">
        <v>85</v>
      </c>
      <c r="AY638" s="197" t="s">
        <v>134</v>
      </c>
    </row>
    <row r="639" s="1" customFormat="1" ht="36" customHeight="1">
      <c r="B639" s="172"/>
      <c r="C639" s="173" t="s">
        <v>1160</v>
      </c>
      <c r="D639" s="173" t="s">
        <v>136</v>
      </c>
      <c r="E639" s="174" t="s">
        <v>1161</v>
      </c>
      <c r="F639" s="175" t="s">
        <v>1162</v>
      </c>
      <c r="G639" s="176" t="s">
        <v>139</v>
      </c>
      <c r="H639" s="177">
        <v>102.66800000000001</v>
      </c>
      <c r="I639" s="178"/>
      <c r="J639" s="179">
        <f>ROUND(I639*H639,2)</f>
        <v>0</v>
      </c>
      <c r="K639" s="175" t="s">
        <v>140</v>
      </c>
      <c r="L639" s="38"/>
      <c r="M639" s="180" t="s">
        <v>3</v>
      </c>
      <c r="N639" s="181" t="s">
        <v>48</v>
      </c>
      <c r="O639" s="71"/>
      <c r="P639" s="182">
        <f>O639*H639</f>
        <v>0</v>
      </c>
      <c r="Q639" s="182">
        <v>0</v>
      </c>
      <c r="R639" s="182">
        <f>Q639*H639</f>
        <v>0</v>
      </c>
      <c r="S639" s="182">
        <v>0</v>
      </c>
      <c r="T639" s="183">
        <f>S639*H639</f>
        <v>0</v>
      </c>
      <c r="AR639" s="184" t="s">
        <v>217</v>
      </c>
      <c r="AT639" s="184" t="s">
        <v>136</v>
      </c>
      <c r="AU639" s="184" t="s">
        <v>87</v>
      </c>
      <c r="AY639" s="19" t="s">
        <v>134</v>
      </c>
      <c r="BE639" s="185">
        <f>IF(N639="základní",J639,0)</f>
        <v>0</v>
      </c>
      <c r="BF639" s="185">
        <f>IF(N639="snížená",J639,0)</f>
        <v>0</v>
      </c>
      <c r="BG639" s="185">
        <f>IF(N639="zákl. přenesená",J639,0)</f>
        <v>0</v>
      </c>
      <c r="BH639" s="185">
        <f>IF(N639="sníž. přenesená",J639,0)</f>
        <v>0</v>
      </c>
      <c r="BI639" s="185">
        <f>IF(N639="nulová",J639,0)</f>
        <v>0</v>
      </c>
      <c r="BJ639" s="19" t="s">
        <v>85</v>
      </c>
      <c r="BK639" s="185">
        <f>ROUND(I639*H639,2)</f>
        <v>0</v>
      </c>
      <c r="BL639" s="19" t="s">
        <v>217</v>
      </c>
      <c r="BM639" s="184" t="s">
        <v>1163</v>
      </c>
    </row>
    <row r="640" s="1" customFormat="1">
      <c r="B640" s="38"/>
      <c r="D640" s="186" t="s">
        <v>143</v>
      </c>
      <c r="F640" s="187" t="s">
        <v>1123</v>
      </c>
      <c r="I640" s="115"/>
      <c r="L640" s="38"/>
      <c r="M640" s="188"/>
      <c r="N640" s="71"/>
      <c r="O640" s="71"/>
      <c r="P640" s="71"/>
      <c r="Q640" s="71"/>
      <c r="R640" s="71"/>
      <c r="S640" s="71"/>
      <c r="T640" s="72"/>
      <c r="AT640" s="19" t="s">
        <v>143</v>
      </c>
      <c r="AU640" s="19" t="s">
        <v>87</v>
      </c>
    </row>
    <row r="641" s="12" customFormat="1">
      <c r="B641" s="189"/>
      <c r="D641" s="186" t="s">
        <v>145</v>
      </c>
      <c r="E641" s="190" t="s">
        <v>3</v>
      </c>
      <c r="F641" s="191" t="s">
        <v>603</v>
      </c>
      <c r="H641" s="190" t="s">
        <v>3</v>
      </c>
      <c r="I641" s="192"/>
      <c r="L641" s="189"/>
      <c r="M641" s="193"/>
      <c r="N641" s="194"/>
      <c r="O641" s="194"/>
      <c r="P641" s="194"/>
      <c r="Q641" s="194"/>
      <c r="R641" s="194"/>
      <c r="S641" s="194"/>
      <c r="T641" s="195"/>
      <c r="AT641" s="190" t="s">
        <v>145</v>
      </c>
      <c r="AU641" s="190" t="s">
        <v>87</v>
      </c>
      <c r="AV641" s="12" t="s">
        <v>85</v>
      </c>
      <c r="AW641" s="12" t="s">
        <v>37</v>
      </c>
      <c r="AX641" s="12" t="s">
        <v>77</v>
      </c>
      <c r="AY641" s="190" t="s">
        <v>134</v>
      </c>
    </row>
    <row r="642" s="12" customFormat="1">
      <c r="B642" s="189"/>
      <c r="D642" s="186" t="s">
        <v>145</v>
      </c>
      <c r="E642" s="190" t="s">
        <v>3</v>
      </c>
      <c r="F642" s="191" t="s">
        <v>1146</v>
      </c>
      <c r="H642" s="190" t="s">
        <v>3</v>
      </c>
      <c r="I642" s="192"/>
      <c r="L642" s="189"/>
      <c r="M642" s="193"/>
      <c r="N642" s="194"/>
      <c r="O642" s="194"/>
      <c r="P642" s="194"/>
      <c r="Q642" s="194"/>
      <c r="R642" s="194"/>
      <c r="S642" s="194"/>
      <c r="T642" s="195"/>
      <c r="AT642" s="190" t="s">
        <v>145</v>
      </c>
      <c r="AU642" s="190" t="s">
        <v>87</v>
      </c>
      <c r="AV642" s="12" t="s">
        <v>85</v>
      </c>
      <c r="AW642" s="12" t="s">
        <v>37</v>
      </c>
      <c r="AX642" s="12" t="s">
        <v>77</v>
      </c>
      <c r="AY642" s="190" t="s">
        <v>134</v>
      </c>
    </row>
    <row r="643" s="13" customFormat="1">
      <c r="B643" s="196"/>
      <c r="D643" s="186" t="s">
        <v>145</v>
      </c>
      <c r="E643" s="197" t="s">
        <v>3</v>
      </c>
      <c r="F643" s="198" t="s">
        <v>1164</v>
      </c>
      <c r="H643" s="199">
        <v>26.547999999999998</v>
      </c>
      <c r="I643" s="200"/>
      <c r="L643" s="196"/>
      <c r="M643" s="201"/>
      <c r="N643" s="202"/>
      <c r="O643" s="202"/>
      <c r="P643" s="202"/>
      <c r="Q643" s="202"/>
      <c r="R643" s="202"/>
      <c r="S643" s="202"/>
      <c r="T643" s="203"/>
      <c r="AT643" s="197" t="s">
        <v>145</v>
      </c>
      <c r="AU643" s="197" t="s">
        <v>87</v>
      </c>
      <c r="AV643" s="13" t="s">
        <v>87</v>
      </c>
      <c r="AW643" s="13" t="s">
        <v>37</v>
      </c>
      <c r="AX643" s="13" t="s">
        <v>77</v>
      </c>
      <c r="AY643" s="197" t="s">
        <v>134</v>
      </c>
    </row>
    <row r="644" s="13" customFormat="1">
      <c r="B644" s="196"/>
      <c r="D644" s="186" t="s">
        <v>145</v>
      </c>
      <c r="E644" s="197" t="s">
        <v>3</v>
      </c>
      <c r="F644" s="198" t="s">
        <v>1165</v>
      </c>
      <c r="H644" s="199">
        <v>18</v>
      </c>
      <c r="I644" s="200"/>
      <c r="L644" s="196"/>
      <c r="M644" s="201"/>
      <c r="N644" s="202"/>
      <c r="O644" s="202"/>
      <c r="P644" s="202"/>
      <c r="Q644" s="202"/>
      <c r="R644" s="202"/>
      <c r="S644" s="202"/>
      <c r="T644" s="203"/>
      <c r="AT644" s="197" t="s">
        <v>145</v>
      </c>
      <c r="AU644" s="197" t="s">
        <v>87</v>
      </c>
      <c r="AV644" s="13" t="s">
        <v>87</v>
      </c>
      <c r="AW644" s="13" t="s">
        <v>37</v>
      </c>
      <c r="AX644" s="13" t="s">
        <v>77</v>
      </c>
      <c r="AY644" s="197" t="s">
        <v>134</v>
      </c>
    </row>
    <row r="645" s="12" customFormat="1">
      <c r="B645" s="189"/>
      <c r="D645" s="186" t="s">
        <v>145</v>
      </c>
      <c r="E645" s="190" t="s">
        <v>3</v>
      </c>
      <c r="F645" s="191" t="s">
        <v>1147</v>
      </c>
      <c r="H645" s="190" t="s">
        <v>3</v>
      </c>
      <c r="I645" s="192"/>
      <c r="L645" s="189"/>
      <c r="M645" s="193"/>
      <c r="N645" s="194"/>
      <c r="O645" s="194"/>
      <c r="P645" s="194"/>
      <c r="Q645" s="194"/>
      <c r="R645" s="194"/>
      <c r="S645" s="194"/>
      <c r="T645" s="195"/>
      <c r="AT645" s="190" t="s">
        <v>145</v>
      </c>
      <c r="AU645" s="190" t="s">
        <v>87</v>
      </c>
      <c r="AV645" s="12" t="s">
        <v>85</v>
      </c>
      <c r="AW645" s="12" t="s">
        <v>37</v>
      </c>
      <c r="AX645" s="12" t="s">
        <v>77</v>
      </c>
      <c r="AY645" s="190" t="s">
        <v>134</v>
      </c>
    </row>
    <row r="646" s="13" customFormat="1">
      <c r="B646" s="196"/>
      <c r="D646" s="186" t="s">
        <v>145</v>
      </c>
      <c r="E646" s="197" t="s">
        <v>3</v>
      </c>
      <c r="F646" s="198" t="s">
        <v>1166</v>
      </c>
      <c r="H646" s="199">
        <v>7.2000000000000002</v>
      </c>
      <c r="I646" s="200"/>
      <c r="L646" s="196"/>
      <c r="M646" s="201"/>
      <c r="N646" s="202"/>
      <c r="O646" s="202"/>
      <c r="P646" s="202"/>
      <c r="Q646" s="202"/>
      <c r="R646" s="202"/>
      <c r="S646" s="202"/>
      <c r="T646" s="203"/>
      <c r="AT646" s="197" t="s">
        <v>145</v>
      </c>
      <c r="AU646" s="197" t="s">
        <v>87</v>
      </c>
      <c r="AV646" s="13" t="s">
        <v>87</v>
      </c>
      <c r="AW646" s="13" t="s">
        <v>37</v>
      </c>
      <c r="AX646" s="13" t="s">
        <v>77</v>
      </c>
      <c r="AY646" s="197" t="s">
        <v>134</v>
      </c>
    </row>
    <row r="647" s="13" customFormat="1">
      <c r="B647" s="196"/>
      <c r="D647" s="186" t="s">
        <v>145</v>
      </c>
      <c r="E647" s="197" t="s">
        <v>3</v>
      </c>
      <c r="F647" s="198" t="s">
        <v>1167</v>
      </c>
      <c r="H647" s="199">
        <v>7.2000000000000002</v>
      </c>
      <c r="I647" s="200"/>
      <c r="L647" s="196"/>
      <c r="M647" s="201"/>
      <c r="N647" s="202"/>
      <c r="O647" s="202"/>
      <c r="P647" s="202"/>
      <c r="Q647" s="202"/>
      <c r="R647" s="202"/>
      <c r="S647" s="202"/>
      <c r="T647" s="203"/>
      <c r="AT647" s="197" t="s">
        <v>145</v>
      </c>
      <c r="AU647" s="197" t="s">
        <v>87</v>
      </c>
      <c r="AV647" s="13" t="s">
        <v>87</v>
      </c>
      <c r="AW647" s="13" t="s">
        <v>37</v>
      </c>
      <c r="AX647" s="13" t="s">
        <v>77</v>
      </c>
      <c r="AY647" s="197" t="s">
        <v>134</v>
      </c>
    </row>
    <row r="648" s="13" customFormat="1">
      <c r="B648" s="196"/>
      <c r="D648" s="186" t="s">
        <v>145</v>
      </c>
      <c r="E648" s="197" t="s">
        <v>3</v>
      </c>
      <c r="F648" s="198" t="s">
        <v>1168</v>
      </c>
      <c r="H648" s="199">
        <v>26.100000000000001</v>
      </c>
      <c r="I648" s="200"/>
      <c r="L648" s="196"/>
      <c r="M648" s="201"/>
      <c r="N648" s="202"/>
      <c r="O648" s="202"/>
      <c r="P648" s="202"/>
      <c r="Q648" s="202"/>
      <c r="R648" s="202"/>
      <c r="S648" s="202"/>
      <c r="T648" s="203"/>
      <c r="AT648" s="197" t="s">
        <v>145</v>
      </c>
      <c r="AU648" s="197" t="s">
        <v>87</v>
      </c>
      <c r="AV648" s="13" t="s">
        <v>87</v>
      </c>
      <c r="AW648" s="13" t="s">
        <v>37</v>
      </c>
      <c r="AX648" s="13" t="s">
        <v>77</v>
      </c>
      <c r="AY648" s="197" t="s">
        <v>134</v>
      </c>
    </row>
    <row r="649" s="13" customFormat="1">
      <c r="B649" s="196"/>
      <c r="D649" s="186" t="s">
        <v>145</v>
      </c>
      <c r="E649" s="197" t="s">
        <v>3</v>
      </c>
      <c r="F649" s="198" t="s">
        <v>1169</v>
      </c>
      <c r="H649" s="199">
        <v>17.620000000000001</v>
      </c>
      <c r="I649" s="200"/>
      <c r="L649" s="196"/>
      <c r="M649" s="201"/>
      <c r="N649" s="202"/>
      <c r="O649" s="202"/>
      <c r="P649" s="202"/>
      <c r="Q649" s="202"/>
      <c r="R649" s="202"/>
      <c r="S649" s="202"/>
      <c r="T649" s="203"/>
      <c r="AT649" s="197" t="s">
        <v>145</v>
      </c>
      <c r="AU649" s="197" t="s">
        <v>87</v>
      </c>
      <c r="AV649" s="13" t="s">
        <v>87</v>
      </c>
      <c r="AW649" s="13" t="s">
        <v>37</v>
      </c>
      <c r="AX649" s="13" t="s">
        <v>77</v>
      </c>
      <c r="AY649" s="197" t="s">
        <v>134</v>
      </c>
    </row>
    <row r="650" s="14" customFormat="1">
      <c r="B650" s="204"/>
      <c r="D650" s="186" t="s">
        <v>145</v>
      </c>
      <c r="E650" s="205" t="s">
        <v>3</v>
      </c>
      <c r="F650" s="206" t="s">
        <v>192</v>
      </c>
      <c r="H650" s="207">
        <v>102.66800000000001</v>
      </c>
      <c r="I650" s="208"/>
      <c r="L650" s="204"/>
      <c r="M650" s="209"/>
      <c r="N650" s="210"/>
      <c r="O650" s="210"/>
      <c r="P650" s="210"/>
      <c r="Q650" s="210"/>
      <c r="R650" s="210"/>
      <c r="S650" s="210"/>
      <c r="T650" s="211"/>
      <c r="AT650" s="205" t="s">
        <v>145</v>
      </c>
      <c r="AU650" s="205" t="s">
        <v>87</v>
      </c>
      <c r="AV650" s="14" t="s">
        <v>141</v>
      </c>
      <c r="AW650" s="14" t="s">
        <v>37</v>
      </c>
      <c r="AX650" s="14" t="s">
        <v>85</v>
      </c>
      <c r="AY650" s="205" t="s">
        <v>134</v>
      </c>
    </row>
    <row r="651" s="1" customFormat="1" ht="16.5" customHeight="1">
      <c r="B651" s="172"/>
      <c r="C651" s="215" t="s">
        <v>1170</v>
      </c>
      <c r="D651" s="215" t="s">
        <v>502</v>
      </c>
      <c r="E651" s="216" t="s">
        <v>1138</v>
      </c>
      <c r="F651" s="217" t="s">
        <v>1139</v>
      </c>
      <c r="G651" s="218" t="s">
        <v>295</v>
      </c>
      <c r="H651" s="219">
        <v>0.045999999999999999</v>
      </c>
      <c r="I651" s="220"/>
      <c r="J651" s="221">
        <f>ROUND(I651*H651,2)</f>
        <v>0</v>
      </c>
      <c r="K651" s="217" t="s">
        <v>140</v>
      </c>
      <c r="L651" s="222"/>
      <c r="M651" s="223" t="s">
        <v>3</v>
      </c>
      <c r="N651" s="224" t="s">
        <v>48</v>
      </c>
      <c r="O651" s="71"/>
      <c r="P651" s="182">
        <f>O651*H651</f>
        <v>0</v>
      </c>
      <c r="Q651" s="182">
        <v>1</v>
      </c>
      <c r="R651" s="182">
        <f>Q651*H651</f>
        <v>0.045999999999999999</v>
      </c>
      <c r="S651" s="182">
        <v>0</v>
      </c>
      <c r="T651" s="183">
        <f>S651*H651</f>
        <v>0</v>
      </c>
      <c r="AR651" s="184" t="s">
        <v>301</v>
      </c>
      <c r="AT651" s="184" t="s">
        <v>502</v>
      </c>
      <c r="AU651" s="184" t="s">
        <v>87</v>
      </c>
      <c r="AY651" s="19" t="s">
        <v>134</v>
      </c>
      <c r="BE651" s="185">
        <f>IF(N651="základní",J651,0)</f>
        <v>0</v>
      </c>
      <c r="BF651" s="185">
        <f>IF(N651="snížená",J651,0)</f>
        <v>0</v>
      </c>
      <c r="BG651" s="185">
        <f>IF(N651="zákl. přenesená",J651,0)</f>
        <v>0</v>
      </c>
      <c r="BH651" s="185">
        <f>IF(N651="sníž. přenesená",J651,0)</f>
        <v>0</v>
      </c>
      <c r="BI651" s="185">
        <f>IF(N651="nulová",J651,0)</f>
        <v>0</v>
      </c>
      <c r="BJ651" s="19" t="s">
        <v>85</v>
      </c>
      <c r="BK651" s="185">
        <f>ROUND(I651*H651,2)</f>
        <v>0</v>
      </c>
      <c r="BL651" s="19" t="s">
        <v>217</v>
      </c>
      <c r="BM651" s="184" t="s">
        <v>1171</v>
      </c>
    </row>
    <row r="652" s="13" customFormat="1">
      <c r="B652" s="196"/>
      <c r="D652" s="186" t="s">
        <v>145</v>
      </c>
      <c r="F652" s="198" t="s">
        <v>1172</v>
      </c>
      <c r="H652" s="199">
        <v>0.045999999999999999</v>
      </c>
      <c r="I652" s="200"/>
      <c r="L652" s="196"/>
      <c r="M652" s="201"/>
      <c r="N652" s="202"/>
      <c r="O652" s="202"/>
      <c r="P652" s="202"/>
      <c r="Q652" s="202"/>
      <c r="R652" s="202"/>
      <c r="S652" s="202"/>
      <c r="T652" s="203"/>
      <c r="AT652" s="197" t="s">
        <v>145</v>
      </c>
      <c r="AU652" s="197" t="s">
        <v>87</v>
      </c>
      <c r="AV652" s="13" t="s">
        <v>87</v>
      </c>
      <c r="AW652" s="13" t="s">
        <v>4</v>
      </c>
      <c r="AX652" s="13" t="s">
        <v>85</v>
      </c>
      <c r="AY652" s="197" t="s">
        <v>134</v>
      </c>
    </row>
    <row r="653" s="1" customFormat="1" ht="24" customHeight="1">
      <c r="B653" s="172"/>
      <c r="C653" s="173" t="s">
        <v>1173</v>
      </c>
      <c r="D653" s="173" t="s">
        <v>136</v>
      </c>
      <c r="E653" s="174" t="s">
        <v>1174</v>
      </c>
      <c r="F653" s="175" t="s">
        <v>1175</v>
      </c>
      <c r="G653" s="176" t="s">
        <v>139</v>
      </c>
      <c r="H653" s="177">
        <v>48.049999999999997</v>
      </c>
      <c r="I653" s="178"/>
      <c r="J653" s="179">
        <f>ROUND(I653*H653,2)</f>
        <v>0</v>
      </c>
      <c r="K653" s="175" t="s">
        <v>140</v>
      </c>
      <c r="L653" s="38"/>
      <c r="M653" s="180" t="s">
        <v>3</v>
      </c>
      <c r="N653" s="181" t="s">
        <v>48</v>
      </c>
      <c r="O653" s="71"/>
      <c r="P653" s="182">
        <f>O653*H653</f>
        <v>0</v>
      </c>
      <c r="Q653" s="182">
        <v>0</v>
      </c>
      <c r="R653" s="182">
        <f>Q653*H653</f>
        <v>0</v>
      </c>
      <c r="S653" s="182">
        <v>0</v>
      </c>
      <c r="T653" s="183">
        <f>S653*H653</f>
        <v>0</v>
      </c>
      <c r="AR653" s="184" t="s">
        <v>217</v>
      </c>
      <c r="AT653" s="184" t="s">
        <v>136</v>
      </c>
      <c r="AU653" s="184" t="s">
        <v>87</v>
      </c>
      <c r="AY653" s="19" t="s">
        <v>134</v>
      </c>
      <c r="BE653" s="185">
        <f>IF(N653="základní",J653,0)</f>
        <v>0</v>
      </c>
      <c r="BF653" s="185">
        <f>IF(N653="snížená",J653,0)</f>
        <v>0</v>
      </c>
      <c r="BG653" s="185">
        <f>IF(N653="zákl. přenesená",J653,0)</f>
        <v>0</v>
      </c>
      <c r="BH653" s="185">
        <f>IF(N653="sníž. přenesená",J653,0)</f>
        <v>0</v>
      </c>
      <c r="BI653" s="185">
        <f>IF(N653="nulová",J653,0)</f>
        <v>0</v>
      </c>
      <c r="BJ653" s="19" t="s">
        <v>85</v>
      </c>
      <c r="BK653" s="185">
        <f>ROUND(I653*H653,2)</f>
        <v>0</v>
      </c>
      <c r="BL653" s="19" t="s">
        <v>217</v>
      </c>
      <c r="BM653" s="184" t="s">
        <v>1176</v>
      </c>
    </row>
    <row r="654" s="1" customFormat="1">
      <c r="B654" s="38"/>
      <c r="D654" s="186" t="s">
        <v>143</v>
      </c>
      <c r="F654" s="187" t="s">
        <v>1177</v>
      </c>
      <c r="I654" s="115"/>
      <c r="L654" s="38"/>
      <c r="M654" s="188"/>
      <c r="N654" s="71"/>
      <c r="O654" s="71"/>
      <c r="P654" s="71"/>
      <c r="Q654" s="71"/>
      <c r="R654" s="71"/>
      <c r="S654" s="71"/>
      <c r="T654" s="72"/>
      <c r="AT654" s="19" t="s">
        <v>143</v>
      </c>
      <c r="AU654" s="19" t="s">
        <v>87</v>
      </c>
    </row>
    <row r="655" s="12" customFormat="1">
      <c r="B655" s="189"/>
      <c r="D655" s="186" t="s">
        <v>145</v>
      </c>
      <c r="E655" s="190" t="s">
        <v>3</v>
      </c>
      <c r="F655" s="191" t="s">
        <v>484</v>
      </c>
      <c r="H655" s="190" t="s">
        <v>3</v>
      </c>
      <c r="I655" s="192"/>
      <c r="L655" s="189"/>
      <c r="M655" s="193"/>
      <c r="N655" s="194"/>
      <c r="O655" s="194"/>
      <c r="P655" s="194"/>
      <c r="Q655" s="194"/>
      <c r="R655" s="194"/>
      <c r="S655" s="194"/>
      <c r="T655" s="195"/>
      <c r="AT655" s="190" t="s">
        <v>145</v>
      </c>
      <c r="AU655" s="190" t="s">
        <v>87</v>
      </c>
      <c r="AV655" s="12" t="s">
        <v>85</v>
      </c>
      <c r="AW655" s="12" t="s">
        <v>37</v>
      </c>
      <c r="AX655" s="12" t="s">
        <v>77</v>
      </c>
      <c r="AY655" s="190" t="s">
        <v>134</v>
      </c>
    </row>
    <row r="656" s="13" customFormat="1">
      <c r="B656" s="196"/>
      <c r="D656" s="186" t="s">
        <v>145</v>
      </c>
      <c r="E656" s="197" t="s">
        <v>3</v>
      </c>
      <c r="F656" s="198" t="s">
        <v>1178</v>
      </c>
      <c r="H656" s="199">
        <v>36.5</v>
      </c>
      <c r="I656" s="200"/>
      <c r="L656" s="196"/>
      <c r="M656" s="201"/>
      <c r="N656" s="202"/>
      <c r="O656" s="202"/>
      <c r="P656" s="202"/>
      <c r="Q656" s="202"/>
      <c r="R656" s="202"/>
      <c r="S656" s="202"/>
      <c r="T656" s="203"/>
      <c r="AT656" s="197" t="s">
        <v>145</v>
      </c>
      <c r="AU656" s="197" t="s">
        <v>87</v>
      </c>
      <c r="AV656" s="13" t="s">
        <v>87</v>
      </c>
      <c r="AW656" s="13" t="s">
        <v>37</v>
      </c>
      <c r="AX656" s="13" t="s">
        <v>77</v>
      </c>
      <c r="AY656" s="197" t="s">
        <v>134</v>
      </c>
    </row>
    <row r="657" s="13" customFormat="1">
      <c r="B657" s="196"/>
      <c r="D657" s="186" t="s">
        <v>145</v>
      </c>
      <c r="E657" s="197" t="s">
        <v>3</v>
      </c>
      <c r="F657" s="198" t="s">
        <v>1179</v>
      </c>
      <c r="H657" s="199">
        <v>11.550000000000001</v>
      </c>
      <c r="I657" s="200"/>
      <c r="L657" s="196"/>
      <c r="M657" s="201"/>
      <c r="N657" s="202"/>
      <c r="O657" s="202"/>
      <c r="P657" s="202"/>
      <c r="Q657" s="202"/>
      <c r="R657" s="202"/>
      <c r="S657" s="202"/>
      <c r="T657" s="203"/>
      <c r="AT657" s="197" t="s">
        <v>145</v>
      </c>
      <c r="AU657" s="197" t="s">
        <v>87</v>
      </c>
      <c r="AV657" s="13" t="s">
        <v>87</v>
      </c>
      <c r="AW657" s="13" t="s">
        <v>37</v>
      </c>
      <c r="AX657" s="13" t="s">
        <v>77</v>
      </c>
      <c r="AY657" s="197" t="s">
        <v>134</v>
      </c>
    </row>
    <row r="658" s="14" customFormat="1">
      <c r="B658" s="204"/>
      <c r="D658" s="186" t="s">
        <v>145</v>
      </c>
      <c r="E658" s="205" t="s">
        <v>3</v>
      </c>
      <c r="F658" s="206" t="s">
        <v>192</v>
      </c>
      <c r="H658" s="207">
        <v>48.049999999999997</v>
      </c>
      <c r="I658" s="208"/>
      <c r="L658" s="204"/>
      <c r="M658" s="209"/>
      <c r="N658" s="210"/>
      <c r="O658" s="210"/>
      <c r="P658" s="210"/>
      <c r="Q658" s="210"/>
      <c r="R658" s="210"/>
      <c r="S658" s="210"/>
      <c r="T658" s="211"/>
      <c r="AT658" s="205" t="s">
        <v>145</v>
      </c>
      <c r="AU658" s="205" t="s">
        <v>87</v>
      </c>
      <c r="AV658" s="14" t="s">
        <v>141</v>
      </c>
      <c r="AW658" s="14" t="s">
        <v>37</v>
      </c>
      <c r="AX658" s="14" t="s">
        <v>85</v>
      </c>
      <c r="AY658" s="205" t="s">
        <v>134</v>
      </c>
    </row>
    <row r="659" s="1" customFormat="1" ht="16.5" customHeight="1">
      <c r="B659" s="172"/>
      <c r="C659" s="215" t="s">
        <v>1180</v>
      </c>
      <c r="D659" s="215" t="s">
        <v>502</v>
      </c>
      <c r="E659" s="216" t="s">
        <v>1181</v>
      </c>
      <c r="F659" s="217" t="s">
        <v>1182</v>
      </c>
      <c r="G659" s="218" t="s">
        <v>139</v>
      </c>
      <c r="H659" s="219">
        <v>55.258000000000003</v>
      </c>
      <c r="I659" s="220"/>
      <c r="J659" s="221">
        <f>ROUND(I659*H659,2)</f>
        <v>0</v>
      </c>
      <c r="K659" s="217" t="s">
        <v>140</v>
      </c>
      <c r="L659" s="222"/>
      <c r="M659" s="223" t="s">
        <v>3</v>
      </c>
      <c r="N659" s="224" t="s">
        <v>48</v>
      </c>
      <c r="O659" s="71"/>
      <c r="P659" s="182">
        <f>O659*H659</f>
        <v>0</v>
      </c>
      <c r="Q659" s="182">
        <v>0.0019</v>
      </c>
      <c r="R659" s="182">
        <f>Q659*H659</f>
        <v>0.10499020000000001</v>
      </c>
      <c r="S659" s="182">
        <v>0</v>
      </c>
      <c r="T659" s="183">
        <f>S659*H659</f>
        <v>0</v>
      </c>
      <c r="AR659" s="184" t="s">
        <v>301</v>
      </c>
      <c r="AT659" s="184" t="s">
        <v>502</v>
      </c>
      <c r="AU659" s="184" t="s">
        <v>87</v>
      </c>
      <c r="AY659" s="19" t="s">
        <v>134</v>
      </c>
      <c r="BE659" s="185">
        <f>IF(N659="základní",J659,0)</f>
        <v>0</v>
      </c>
      <c r="BF659" s="185">
        <f>IF(N659="snížená",J659,0)</f>
        <v>0</v>
      </c>
      <c r="BG659" s="185">
        <f>IF(N659="zákl. přenesená",J659,0)</f>
        <v>0</v>
      </c>
      <c r="BH659" s="185">
        <f>IF(N659="sníž. přenesená",J659,0)</f>
        <v>0</v>
      </c>
      <c r="BI659" s="185">
        <f>IF(N659="nulová",J659,0)</f>
        <v>0</v>
      </c>
      <c r="BJ659" s="19" t="s">
        <v>85</v>
      </c>
      <c r="BK659" s="185">
        <f>ROUND(I659*H659,2)</f>
        <v>0</v>
      </c>
      <c r="BL659" s="19" t="s">
        <v>217</v>
      </c>
      <c r="BM659" s="184" t="s">
        <v>1183</v>
      </c>
    </row>
    <row r="660" s="13" customFormat="1">
      <c r="B660" s="196"/>
      <c r="D660" s="186" t="s">
        <v>145</v>
      </c>
      <c r="E660" s="197" t="s">
        <v>3</v>
      </c>
      <c r="F660" s="198" t="s">
        <v>1178</v>
      </c>
      <c r="H660" s="199">
        <v>36.5</v>
      </c>
      <c r="I660" s="200"/>
      <c r="L660" s="196"/>
      <c r="M660" s="201"/>
      <c r="N660" s="202"/>
      <c r="O660" s="202"/>
      <c r="P660" s="202"/>
      <c r="Q660" s="202"/>
      <c r="R660" s="202"/>
      <c r="S660" s="202"/>
      <c r="T660" s="203"/>
      <c r="AT660" s="197" t="s">
        <v>145</v>
      </c>
      <c r="AU660" s="197" t="s">
        <v>87</v>
      </c>
      <c r="AV660" s="13" t="s">
        <v>87</v>
      </c>
      <c r="AW660" s="13" t="s">
        <v>37</v>
      </c>
      <c r="AX660" s="13" t="s">
        <v>77</v>
      </c>
      <c r="AY660" s="197" t="s">
        <v>134</v>
      </c>
    </row>
    <row r="661" s="13" customFormat="1">
      <c r="B661" s="196"/>
      <c r="D661" s="186" t="s">
        <v>145</v>
      </c>
      <c r="E661" s="197" t="s">
        <v>3</v>
      </c>
      <c r="F661" s="198" t="s">
        <v>1179</v>
      </c>
      <c r="H661" s="199">
        <v>11.550000000000001</v>
      </c>
      <c r="I661" s="200"/>
      <c r="L661" s="196"/>
      <c r="M661" s="201"/>
      <c r="N661" s="202"/>
      <c r="O661" s="202"/>
      <c r="P661" s="202"/>
      <c r="Q661" s="202"/>
      <c r="R661" s="202"/>
      <c r="S661" s="202"/>
      <c r="T661" s="203"/>
      <c r="AT661" s="197" t="s">
        <v>145</v>
      </c>
      <c r="AU661" s="197" t="s">
        <v>87</v>
      </c>
      <c r="AV661" s="13" t="s">
        <v>87</v>
      </c>
      <c r="AW661" s="13" t="s">
        <v>37</v>
      </c>
      <c r="AX661" s="13" t="s">
        <v>77</v>
      </c>
      <c r="AY661" s="197" t="s">
        <v>134</v>
      </c>
    </row>
    <row r="662" s="14" customFormat="1">
      <c r="B662" s="204"/>
      <c r="D662" s="186" t="s">
        <v>145</v>
      </c>
      <c r="E662" s="205" t="s">
        <v>3</v>
      </c>
      <c r="F662" s="206" t="s">
        <v>192</v>
      </c>
      <c r="H662" s="207">
        <v>48.049999999999997</v>
      </c>
      <c r="I662" s="208"/>
      <c r="L662" s="204"/>
      <c r="M662" s="209"/>
      <c r="N662" s="210"/>
      <c r="O662" s="210"/>
      <c r="P662" s="210"/>
      <c r="Q662" s="210"/>
      <c r="R662" s="210"/>
      <c r="S662" s="210"/>
      <c r="T662" s="211"/>
      <c r="AT662" s="205" t="s">
        <v>145</v>
      </c>
      <c r="AU662" s="205" t="s">
        <v>87</v>
      </c>
      <c r="AV662" s="14" t="s">
        <v>141</v>
      </c>
      <c r="AW662" s="14" t="s">
        <v>37</v>
      </c>
      <c r="AX662" s="14" t="s">
        <v>85</v>
      </c>
      <c r="AY662" s="205" t="s">
        <v>134</v>
      </c>
    </row>
    <row r="663" s="13" customFormat="1">
      <c r="B663" s="196"/>
      <c r="D663" s="186" t="s">
        <v>145</v>
      </c>
      <c r="F663" s="198" t="s">
        <v>1184</v>
      </c>
      <c r="H663" s="199">
        <v>55.258000000000003</v>
      </c>
      <c r="I663" s="200"/>
      <c r="L663" s="196"/>
      <c r="M663" s="201"/>
      <c r="N663" s="202"/>
      <c r="O663" s="202"/>
      <c r="P663" s="202"/>
      <c r="Q663" s="202"/>
      <c r="R663" s="202"/>
      <c r="S663" s="202"/>
      <c r="T663" s="203"/>
      <c r="AT663" s="197" t="s">
        <v>145</v>
      </c>
      <c r="AU663" s="197" t="s">
        <v>87</v>
      </c>
      <c r="AV663" s="13" t="s">
        <v>87</v>
      </c>
      <c r="AW663" s="13" t="s">
        <v>4</v>
      </c>
      <c r="AX663" s="13" t="s">
        <v>85</v>
      </c>
      <c r="AY663" s="197" t="s">
        <v>134</v>
      </c>
    </row>
    <row r="664" s="1" customFormat="1" ht="24" customHeight="1">
      <c r="B664" s="172"/>
      <c r="C664" s="215" t="s">
        <v>1185</v>
      </c>
      <c r="D664" s="215" t="s">
        <v>502</v>
      </c>
      <c r="E664" s="216" t="s">
        <v>1186</v>
      </c>
      <c r="F664" s="217" t="s">
        <v>1187</v>
      </c>
      <c r="G664" s="218" t="s">
        <v>139</v>
      </c>
      <c r="H664" s="219">
        <v>96.099999999999994</v>
      </c>
      <c r="I664" s="220"/>
      <c r="J664" s="221">
        <f>ROUND(I664*H664,2)</f>
        <v>0</v>
      </c>
      <c r="K664" s="217" t="s">
        <v>140</v>
      </c>
      <c r="L664" s="222"/>
      <c r="M664" s="223" t="s">
        <v>3</v>
      </c>
      <c r="N664" s="224" t="s">
        <v>48</v>
      </c>
      <c r="O664" s="71"/>
      <c r="P664" s="182">
        <f>O664*H664</f>
        <v>0</v>
      </c>
      <c r="Q664" s="182">
        <v>0.00029999999999999997</v>
      </c>
      <c r="R664" s="182">
        <f>Q664*H664</f>
        <v>0.028829999999999995</v>
      </c>
      <c r="S664" s="182">
        <v>0</v>
      </c>
      <c r="T664" s="183">
        <f>S664*H664</f>
        <v>0</v>
      </c>
      <c r="AR664" s="184" t="s">
        <v>301</v>
      </c>
      <c r="AT664" s="184" t="s">
        <v>502</v>
      </c>
      <c r="AU664" s="184" t="s">
        <v>87</v>
      </c>
      <c r="AY664" s="19" t="s">
        <v>134</v>
      </c>
      <c r="BE664" s="185">
        <f>IF(N664="základní",J664,0)</f>
        <v>0</v>
      </c>
      <c r="BF664" s="185">
        <f>IF(N664="snížená",J664,0)</f>
        <v>0</v>
      </c>
      <c r="BG664" s="185">
        <f>IF(N664="zákl. přenesená",J664,0)</f>
        <v>0</v>
      </c>
      <c r="BH664" s="185">
        <f>IF(N664="sníž. přenesená",J664,0)</f>
        <v>0</v>
      </c>
      <c r="BI664" s="185">
        <f>IF(N664="nulová",J664,0)</f>
        <v>0</v>
      </c>
      <c r="BJ664" s="19" t="s">
        <v>85</v>
      </c>
      <c r="BK664" s="185">
        <f>ROUND(I664*H664,2)</f>
        <v>0</v>
      </c>
      <c r="BL664" s="19" t="s">
        <v>217</v>
      </c>
      <c r="BM664" s="184" t="s">
        <v>1188</v>
      </c>
    </row>
    <row r="665" s="13" customFormat="1">
      <c r="B665" s="196"/>
      <c r="D665" s="186" t="s">
        <v>145</v>
      </c>
      <c r="E665" s="197" t="s">
        <v>3</v>
      </c>
      <c r="F665" s="198" t="s">
        <v>1189</v>
      </c>
      <c r="H665" s="199">
        <v>96.099999999999994</v>
      </c>
      <c r="I665" s="200"/>
      <c r="L665" s="196"/>
      <c r="M665" s="201"/>
      <c r="N665" s="202"/>
      <c r="O665" s="202"/>
      <c r="P665" s="202"/>
      <c r="Q665" s="202"/>
      <c r="R665" s="202"/>
      <c r="S665" s="202"/>
      <c r="T665" s="203"/>
      <c r="AT665" s="197" t="s">
        <v>145</v>
      </c>
      <c r="AU665" s="197" t="s">
        <v>87</v>
      </c>
      <c r="AV665" s="13" t="s">
        <v>87</v>
      </c>
      <c r="AW665" s="13" t="s">
        <v>37</v>
      </c>
      <c r="AX665" s="13" t="s">
        <v>85</v>
      </c>
      <c r="AY665" s="197" t="s">
        <v>134</v>
      </c>
    </row>
    <row r="666" s="1" customFormat="1" ht="24" customHeight="1">
      <c r="B666" s="172"/>
      <c r="C666" s="173" t="s">
        <v>1190</v>
      </c>
      <c r="D666" s="173" t="s">
        <v>136</v>
      </c>
      <c r="E666" s="174" t="s">
        <v>1191</v>
      </c>
      <c r="F666" s="175" t="s">
        <v>1192</v>
      </c>
      <c r="G666" s="176" t="s">
        <v>139</v>
      </c>
      <c r="H666" s="177">
        <v>55.134999999999998</v>
      </c>
      <c r="I666" s="178"/>
      <c r="J666" s="179">
        <f>ROUND(I666*H666,2)</f>
        <v>0</v>
      </c>
      <c r="K666" s="175" t="s">
        <v>140</v>
      </c>
      <c r="L666" s="38"/>
      <c r="M666" s="180" t="s">
        <v>3</v>
      </c>
      <c r="N666" s="181" t="s">
        <v>48</v>
      </c>
      <c r="O666" s="71"/>
      <c r="P666" s="182">
        <f>O666*H666</f>
        <v>0</v>
      </c>
      <c r="Q666" s="182">
        <v>0</v>
      </c>
      <c r="R666" s="182">
        <f>Q666*H666</f>
        <v>0</v>
      </c>
      <c r="S666" s="182">
        <v>0</v>
      </c>
      <c r="T666" s="183">
        <f>S666*H666</f>
        <v>0</v>
      </c>
      <c r="AR666" s="184" t="s">
        <v>217</v>
      </c>
      <c r="AT666" s="184" t="s">
        <v>136</v>
      </c>
      <c r="AU666" s="184" t="s">
        <v>87</v>
      </c>
      <c r="AY666" s="19" t="s">
        <v>134</v>
      </c>
      <c r="BE666" s="185">
        <f>IF(N666="základní",J666,0)</f>
        <v>0</v>
      </c>
      <c r="BF666" s="185">
        <f>IF(N666="snížená",J666,0)</f>
        <v>0</v>
      </c>
      <c r="BG666" s="185">
        <f>IF(N666="zákl. přenesená",J666,0)</f>
        <v>0</v>
      </c>
      <c r="BH666" s="185">
        <f>IF(N666="sníž. přenesená",J666,0)</f>
        <v>0</v>
      </c>
      <c r="BI666" s="185">
        <f>IF(N666="nulová",J666,0)</f>
        <v>0</v>
      </c>
      <c r="BJ666" s="19" t="s">
        <v>85</v>
      </c>
      <c r="BK666" s="185">
        <f>ROUND(I666*H666,2)</f>
        <v>0</v>
      </c>
      <c r="BL666" s="19" t="s">
        <v>217</v>
      </c>
      <c r="BM666" s="184" t="s">
        <v>1193</v>
      </c>
    </row>
    <row r="667" s="1" customFormat="1">
      <c r="B667" s="38"/>
      <c r="D667" s="186" t="s">
        <v>143</v>
      </c>
      <c r="F667" s="187" t="s">
        <v>1177</v>
      </c>
      <c r="I667" s="115"/>
      <c r="L667" s="38"/>
      <c r="M667" s="188"/>
      <c r="N667" s="71"/>
      <c r="O667" s="71"/>
      <c r="P667" s="71"/>
      <c r="Q667" s="71"/>
      <c r="R667" s="71"/>
      <c r="S667" s="71"/>
      <c r="T667" s="72"/>
      <c r="AT667" s="19" t="s">
        <v>143</v>
      </c>
      <c r="AU667" s="19" t="s">
        <v>87</v>
      </c>
    </row>
    <row r="668" s="12" customFormat="1">
      <c r="B668" s="189"/>
      <c r="D668" s="186" t="s">
        <v>145</v>
      </c>
      <c r="E668" s="190" t="s">
        <v>3</v>
      </c>
      <c r="F668" s="191" t="s">
        <v>603</v>
      </c>
      <c r="H668" s="190" t="s">
        <v>3</v>
      </c>
      <c r="I668" s="192"/>
      <c r="L668" s="189"/>
      <c r="M668" s="193"/>
      <c r="N668" s="194"/>
      <c r="O668" s="194"/>
      <c r="P668" s="194"/>
      <c r="Q668" s="194"/>
      <c r="R668" s="194"/>
      <c r="S668" s="194"/>
      <c r="T668" s="195"/>
      <c r="AT668" s="190" t="s">
        <v>145</v>
      </c>
      <c r="AU668" s="190" t="s">
        <v>87</v>
      </c>
      <c r="AV668" s="12" t="s">
        <v>85</v>
      </c>
      <c r="AW668" s="12" t="s">
        <v>37</v>
      </c>
      <c r="AX668" s="12" t="s">
        <v>77</v>
      </c>
      <c r="AY668" s="190" t="s">
        <v>134</v>
      </c>
    </row>
    <row r="669" s="12" customFormat="1">
      <c r="B669" s="189"/>
      <c r="D669" s="186" t="s">
        <v>145</v>
      </c>
      <c r="E669" s="190" t="s">
        <v>3</v>
      </c>
      <c r="F669" s="191" t="s">
        <v>1194</v>
      </c>
      <c r="H669" s="190" t="s">
        <v>3</v>
      </c>
      <c r="I669" s="192"/>
      <c r="L669" s="189"/>
      <c r="M669" s="193"/>
      <c r="N669" s="194"/>
      <c r="O669" s="194"/>
      <c r="P669" s="194"/>
      <c r="Q669" s="194"/>
      <c r="R669" s="194"/>
      <c r="S669" s="194"/>
      <c r="T669" s="195"/>
      <c r="AT669" s="190" t="s">
        <v>145</v>
      </c>
      <c r="AU669" s="190" t="s">
        <v>87</v>
      </c>
      <c r="AV669" s="12" t="s">
        <v>85</v>
      </c>
      <c r="AW669" s="12" t="s">
        <v>37</v>
      </c>
      <c r="AX669" s="12" t="s">
        <v>77</v>
      </c>
      <c r="AY669" s="190" t="s">
        <v>134</v>
      </c>
    </row>
    <row r="670" s="13" customFormat="1">
      <c r="B670" s="196"/>
      <c r="D670" s="186" t="s">
        <v>145</v>
      </c>
      <c r="E670" s="197" t="s">
        <v>3</v>
      </c>
      <c r="F670" s="198" t="s">
        <v>1153</v>
      </c>
      <c r="H670" s="199">
        <v>9.5850000000000009</v>
      </c>
      <c r="I670" s="200"/>
      <c r="L670" s="196"/>
      <c r="M670" s="201"/>
      <c r="N670" s="202"/>
      <c r="O670" s="202"/>
      <c r="P670" s="202"/>
      <c r="Q670" s="202"/>
      <c r="R670" s="202"/>
      <c r="S670" s="202"/>
      <c r="T670" s="203"/>
      <c r="AT670" s="197" t="s">
        <v>145</v>
      </c>
      <c r="AU670" s="197" t="s">
        <v>87</v>
      </c>
      <c r="AV670" s="13" t="s">
        <v>87</v>
      </c>
      <c r="AW670" s="13" t="s">
        <v>37</v>
      </c>
      <c r="AX670" s="13" t="s">
        <v>77</v>
      </c>
      <c r="AY670" s="197" t="s">
        <v>134</v>
      </c>
    </row>
    <row r="671" s="13" customFormat="1">
      <c r="B671" s="196"/>
      <c r="D671" s="186" t="s">
        <v>145</v>
      </c>
      <c r="E671" s="197" t="s">
        <v>3</v>
      </c>
      <c r="F671" s="198" t="s">
        <v>1154</v>
      </c>
      <c r="H671" s="199">
        <v>10.17</v>
      </c>
      <c r="I671" s="200"/>
      <c r="L671" s="196"/>
      <c r="M671" s="201"/>
      <c r="N671" s="202"/>
      <c r="O671" s="202"/>
      <c r="P671" s="202"/>
      <c r="Q671" s="202"/>
      <c r="R671" s="202"/>
      <c r="S671" s="202"/>
      <c r="T671" s="203"/>
      <c r="AT671" s="197" t="s">
        <v>145</v>
      </c>
      <c r="AU671" s="197" t="s">
        <v>87</v>
      </c>
      <c r="AV671" s="13" t="s">
        <v>87</v>
      </c>
      <c r="AW671" s="13" t="s">
        <v>37</v>
      </c>
      <c r="AX671" s="13" t="s">
        <v>77</v>
      </c>
      <c r="AY671" s="197" t="s">
        <v>134</v>
      </c>
    </row>
    <row r="672" s="13" customFormat="1">
      <c r="B672" s="196"/>
      <c r="D672" s="186" t="s">
        <v>145</v>
      </c>
      <c r="E672" s="197" t="s">
        <v>3</v>
      </c>
      <c r="F672" s="198" t="s">
        <v>1155</v>
      </c>
      <c r="H672" s="199">
        <v>23.25</v>
      </c>
      <c r="I672" s="200"/>
      <c r="L672" s="196"/>
      <c r="M672" s="201"/>
      <c r="N672" s="202"/>
      <c r="O672" s="202"/>
      <c r="P672" s="202"/>
      <c r="Q672" s="202"/>
      <c r="R672" s="202"/>
      <c r="S672" s="202"/>
      <c r="T672" s="203"/>
      <c r="AT672" s="197" t="s">
        <v>145</v>
      </c>
      <c r="AU672" s="197" t="s">
        <v>87</v>
      </c>
      <c r="AV672" s="13" t="s">
        <v>87</v>
      </c>
      <c r="AW672" s="13" t="s">
        <v>37</v>
      </c>
      <c r="AX672" s="13" t="s">
        <v>77</v>
      </c>
      <c r="AY672" s="197" t="s">
        <v>134</v>
      </c>
    </row>
    <row r="673" s="13" customFormat="1">
      <c r="B673" s="196"/>
      <c r="D673" s="186" t="s">
        <v>145</v>
      </c>
      <c r="E673" s="197" t="s">
        <v>3</v>
      </c>
      <c r="F673" s="198" t="s">
        <v>1156</v>
      </c>
      <c r="H673" s="199">
        <v>12.130000000000001</v>
      </c>
      <c r="I673" s="200"/>
      <c r="L673" s="196"/>
      <c r="M673" s="201"/>
      <c r="N673" s="202"/>
      <c r="O673" s="202"/>
      <c r="P673" s="202"/>
      <c r="Q673" s="202"/>
      <c r="R673" s="202"/>
      <c r="S673" s="202"/>
      <c r="T673" s="203"/>
      <c r="AT673" s="197" t="s">
        <v>145</v>
      </c>
      <c r="AU673" s="197" t="s">
        <v>87</v>
      </c>
      <c r="AV673" s="13" t="s">
        <v>87</v>
      </c>
      <c r="AW673" s="13" t="s">
        <v>37</v>
      </c>
      <c r="AX673" s="13" t="s">
        <v>77</v>
      </c>
      <c r="AY673" s="197" t="s">
        <v>134</v>
      </c>
    </row>
    <row r="674" s="14" customFormat="1">
      <c r="B674" s="204"/>
      <c r="D674" s="186" t="s">
        <v>145</v>
      </c>
      <c r="E674" s="205" t="s">
        <v>3</v>
      </c>
      <c r="F674" s="206" t="s">
        <v>192</v>
      </c>
      <c r="H674" s="207">
        <v>55.134999999999998</v>
      </c>
      <c r="I674" s="208"/>
      <c r="L674" s="204"/>
      <c r="M674" s="209"/>
      <c r="N674" s="210"/>
      <c r="O674" s="210"/>
      <c r="P674" s="210"/>
      <c r="Q674" s="210"/>
      <c r="R674" s="210"/>
      <c r="S674" s="210"/>
      <c r="T674" s="211"/>
      <c r="AT674" s="205" t="s">
        <v>145</v>
      </c>
      <c r="AU674" s="205" t="s">
        <v>87</v>
      </c>
      <c r="AV674" s="14" t="s">
        <v>141</v>
      </c>
      <c r="AW674" s="14" t="s">
        <v>37</v>
      </c>
      <c r="AX674" s="14" t="s">
        <v>85</v>
      </c>
      <c r="AY674" s="205" t="s">
        <v>134</v>
      </c>
    </row>
    <row r="675" s="1" customFormat="1" ht="24" customHeight="1">
      <c r="B675" s="172"/>
      <c r="C675" s="215" t="s">
        <v>1195</v>
      </c>
      <c r="D675" s="215" t="s">
        <v>502</v>
      </c>
      <c r="E675" s="216" t="s">
        <v>1196</v>
      </c>
      <c r="F675" s="217" t="s">
        <v>1197</v>
      </c>
      <c r="G675" s="218" t="s">
        <v>139</v>
      </c>
      <c r="H675" s="219">
        <v>66.162000000000006</v>
      </c>
      <c r="I675" s="220"/>
      <c r="J675" s="221">
        <f>ROUND(I675*H675,2)</f>
        <v>0</v>
      </c>
      <c r="K675" s="217" t="s">
        <v>140</v>
      </c>
      <c r="L675" s="222"/>
      <c r="M675" s="223" t="s">
        <v>3</v>
      </c>
      <c r="N675" s="224" t="s">
        <v>48</v>
      </c>
      <c r="O675" s="71"/>
      <c r="P675" s="182">
        <f>O675*H675</f>
        <v>0</v>
      </c>
      <c r="Q675" s="182">
        <v>0.00059999999999999995</v>
      </c>
      <c r="R675" s="182">
        <f>Q675*H675</f>
        <v>0.039697200000000002</v>
      </c>
      <c r="S675" s="182">
        <v>0</v>
      </c>
      <c r="T675" s="183">
        <f>S675*H675</f>
        <v>0</v>
      </c>
      <c r="AR675" s="184" t="s">
        <v>301</v>
      </c>
      <c r="AT675" s="184" t="s">
        <v>502</v>
      </c>
      <c r="AU675" s="184" t="s">
        <v>87</v>
      </c>
      <c r="AY675" s="19" t="s">
        <v>134</v>
      </c>
      <c r="BE675" s="185">
        <f>IF(N675="základní",J675,0)</f>
        <v>0</v>
      </c>
      <c r="BF675" s="185">
        <f>IF(N675="snížená",J675,0)</f>
        <v>0</v>
      </c>
      <c r="BG675" s="185">
        <f>IF(N675="zákl. přenesená",J675,0)</f>
        <v>0</v>
      </c>
      <c r="BH675" s="185">
        <f>IF(N675="sníž. přenesená",J675,0)</f>
        <v>0</v>
      </c>
      <c r="BI675" s="185">
        <f>IF(N675="nulová",J675,0)</f>
        <v>0</v>
      </c>
      <c r="BJ675" s="19" t="s">
        <v>85</v>
      </c>
      <c r="BK675" s="185">
        <f>ROUND(I675*H675,2)</f>
        <v>0</v>
      </c>
      <c r="BL675" s="19" t="s">
        <v>217</v>
      </c>
      <c r="BM675" s="184" t="s">
        <v>1198</v>
      </c>
    </row>
    <row r="676" s="13" customFormat="1">
      <c r="B676" s="196"/>
      <c r="D676" s="186" t="s">
        <v>145</v>
      </c>
      <c r="F676" s="198" t="s">
        <v>1199</v>
      </c>
      <c r="H676" s="199">
        <v>66.162000000000006</v>
      </c>
      <c r="I676" s="200"/>
      <c r="L676" s="196"/>
      <c r="M676" s="201"/>
      <c r="N676" s="202"/>
      <c r="O676" s="202"/>
      <c r="P676" s="202"/>
      <c r="Q676" s="202"/>
      <c r="R676" s="202"/>
      <c r="S676" s="202"/>
      <c r="T676" s="203"/>
      <c r="AT676" s="197" t="s">
        <v>145</v>
      </c>
      <c r="AU676" s="197" t="s">
        <v>87</v>
      </c>
      <c r="AV676" s="13" t="s">
        <v>87</v>
      </c>
      <c r="AW676" s="13" t="s">
        <v>4</v>
      </c>
      <c r="AX676" s="13" t="s">
        <v>85</v>
      </c>
      <c r="AY676" s="197" t="s">
        <v>134</v>
      </c>
    </row>
    <row r="677" s="1" customFormat="1" ht="24" customHeight="1">
      <c r="B677" s="172"/>
      <c r="C677" s="173" t="s">
        <v>1200</v>
      </c>
      <c r="D677" s="173" t="s">
        <v>136</v>
      </c>
      <c r="E677" s="174" t="s">
        <v>1201</v>
      </c>
      <c r="F677" s="175" t="s">
        <v>1202</v>
      </c>
      <c r="G677" s="176" t="s">
        <v>139</v>
      </c>
      <c r="H677" s="177">
        <v>55.134999999999998</v>
      </c>
      <c r="I677" s="178"/>
      <c r="J677" s="179">
        <f>ROUND(I677*H677,2)</f>
        <v>0</v>
      </c>
      <c r="K677" s="175" t="s">
        <v>140</v>
      </c>
      <c r="L677" s="38"/>
      <c r="M677" s="180" t="s">
        <v>3</v>
      </c>
      <c r="N677" s="181" t="s">
        <v>48</v>
      </c>
      <c r="O677" s="71"/>
      <c r="P677" s="182">
        <f>O677*H677</f>
        <v>0</v>
      </c>
      <c r="Q677" s="182">
        <v>0.00040000000000000002</v>
      </c>
      <c r="R677" s="182">
        <f>Q677*H677</f>
        <v>0.022054000000000001</v>
      </c>
      <c r="S677" s="182">
        <v>0</v>
      </c>
      <c r="T677" s="183">
        <f>S677*H677</f>
        <v>0</v>
      </c>
      <c r="AR677" s="184" t="s">
        <v>217</v>
      </c>
      <c r="AT677" s="184" t="s">
        <v>136</v>
      </c>
      <c r="AU677" s="184" t="s">
        <v>87</v>
      </c>
      <c r="AY677" s="19" t="s">
        <v>134</v>
      </c>
      <c r="BE677" s="185">
        <f>IF(N677="základní",J677,0)</f>
        <v>0</v>
      </c>
      <c r="BF677" s="185">
        <f>IF(N677="snížená",J677,0)</f>
        <v>0</v>
      </c>
      <c r="BG677" s="185">
        <f>IF(N677="zákl. přenesená",J677,0)</f>
        <v>0</v>
      </c>
      <c r="BH677" s="185">
        <f>IF(N677="sníž. přenesená",J677,0)</f>
        <v>0</v>
      </c>
      <c r="BI677" s="185">
        <f>IF(N677="nulová",J677,0)</f>
        <v>0</v>
      </c>
      <c r="BJ677" s="19" t="s">
        <v>85</v>
      </c>
      <c r="BK677" s="185">
        <f>ROUND(I677*H677,2)</f>
        <v>0</v>
      </c>
      <c r="BL677" s="19" t="s">
        <v>217</v>
      </c>
      <c r="BM677" s="184" t="s">
        <v>1203</v>
      </c>
    </row>
    <row r="678" s="1" customFormat="1">
      <c r="B678" s="38"/>
      <c r="D678" s="186" t="s">
        <v>143</v>
      </c>
      <c r="F678" s="187" t="s">
        <v>1204</v>
      </c>
      <c r="I678" s="115"/>
      <c r="L678" s="38"/>
      <c r="M678" s="188"/>
      <c r="N678" s="71"/>
      <c r="O678" s="71"/>
      <c r="P678" s="71"/>
      <c r="Q678" s="71"/>
      <c r="R678" s="71"/>
      <c r="S678" s="71"/>
      <c r="T678" s="72"/>
      <c r="AT678" s="19" t="s">
        <v>143</v>
      </c>
      <c r="AU678" s="19" t="s">
        <v>87</v>
      </c>
    </row>
    <row r="679" s="12" customFormat="1">
      <c r="B679" s="189"/>
      <c r="D679" s="186" t="s">
        <v>145</v>
      </c>
      <c r="E679" s="190" t="s">
        <v>3</v>
      </c>
      <c r="F679" s="191" t="s">
        <v>603</v>
      </c>
      <c r="H679" s="190" t="s">
        <v>3</v>
      </c>
      <c r="I679" s="192"/>
      <c r="L679" s="189"/>
      <c r="M679" s="193"/>
      <c r="N679" s="194"/>
      <c r="O679" s="194"/>
      <c r="P679" s="194"/>
      <c r="Q679" s="194"/>
      <c r="R679" s="194"/>
      <c r="S679" s="194"/>
      <c r="T679" s="195"/>
      <c r="AT679" s="190" t="s">
        <v>145</v>
      </c>
      <c r="AU679" s="190" t="s">
        <v>87</v>
      </c>
      <c r="AV679" s="12" t="s">
        <v>85</v>
      </c>
      <c r="AW679" s="12" t="s">
        <v>37</v>
      </c>
      <c r="AX679" s="12" t="s">
        <v>77</v>
      </c>
      <c r="AY679" s="190" t="s">
        <v>134</v>
      </c>
    </row>
    <row r="680" s="12" customFormat="1">
      <c r="B680" s="189"/>
      <c r="D680" s="186" t="s">
        <v>145</v>
      </c>
      <c r="E680" s="190" t="s">
        <v>3</v>
      </c>
      <c r="F680" s="191" t="s">
        <v>1205</v>
      </c>
      <c r="H680" s="190" t="s">
        <v>3</v>
      </c>
      <c r="I680" s="192"/>
      <c r="L680" s="189"/>
      <c r="M680" s="193"/>
      <c r="N680" s="194"/>
      <c r="O680" s="194"/>
      <c r="P680" s="194"/>
      <c r="Q680" s="194"/>
      <c r="R680" s="194"/>
      <c r="S680" s="194"/>
      <c r="T680" s="195"/>
      <c r="AT680" s="190" t="s">
        <v>145</v>
      </c>
      <c r="AU680" s="190" t="s">
        <v>87</v>
      </c>
      <c r="AV680" s="12" t="s">
        <v>85</v>
      </c>
      <c r="AW680" s="12" t="s">
        <v>37</v>
      </c>
      <c r="AX680" s="12" t="s">
        <v>77</v>
      </c>
      <c r="AY680" s="190" t="s">
        <v>134</v>
      </c>
    </row>
    <row r="681" s="13" customFormat="1">
      <c r="B681" s="196"/>
      <c r="D681" s="186" t="s">
        <v>145</v>
      </c>
      <c r="E681" s="197" t="s">
        <v>3</v>
      </c>
      <c r="F681" s="198" t="s">
        <v>1153</v>
      </c>
      <c r="H681" s="199">
        <v>9.5850000000000009</v>
      </c>
      <c r="I681" s="200"/>
      <c r="L681" s="196"/>
      <c r="M681" s="201"/>
      <c r="N681" s="202"/>
      <c r="O681" s="202"/>
      <c r="P681" s="202"/>
      <c r="Q681" s="202"/>
      <c r="R681" s="202"/>
      <c r="S681" s="202"/>
      <c r="T681" s="203"/>
      <c r="AT681" s="197" t="s">
        <v>145</v>
      </c>
      <c r="AU681" s="197" t="s">
        <v>87</v>
      </c>
      <c r="AV681" s="13" t="s">
        <v>87</v>
      </c>
      <c r="AW681" s="13" t="s">
        <v>37</v>
      </c>
      <c r="AX681" s="13" t="s">
        <v>77</v>
      </c>
      <c r="AY681" s="197" t="s">
        <v>134</v>
      </c>
    </row>
    <row r="682" s="13" customFormat="1">
      <c r="B682" s="196"/>
      <c r="D682" s="186" t="s">
        <v>145</v>
      </c>
      <c r="E682" s="197" t="s">
        <v>3</v>
      </c>
      <c r="F682" s="198" t="s">
        <v>1154</v>
      </c>
      <c r="H682" s="199">
        <v>10.17</v>
      </c>
      <c r="I682" s="200"/>
      <c r="L682" s="196"/>
      <c r="M682" s="201"/>
      <c r="N682" s="202"/>
      <c r="O682" s="202"/>
      <c r="P682" s="202"/>
      <c r="Q682" s="202"/>
      <c r="R682" s="202"/>
      <c r="S682" s="202"/>
      <c r="T682" s="203"/>
      <c r="AT682" s="197" t="s">
        <v>145</v>
      </c>
      <c r="AU682" s="197" t="s">
        <v>87</v>
      </c>
      <c r="AV682" s="13" t="s">
        <v>87</v>
      </c>
      <c r="AW682" s="13" t="s">
        <v>37</v>
      </c>
      <c r="AX682" s="13" t="s">
        <v>77</v>
      </c>
      <c r="AY682" s="197" t="s">
        <v>134</v>
      </c>
    </row>
    <row r="683" s="13" customFormat="1">
      <c r="B683" s="196"/>
      <c r="D683" s="186" t="s">
        <v>145</v>
      </c>
      <c r="E683" s="197" t="s">
        <v>3</v>
      </c>
      <c r="F683" s="198" t="s">
        <v>1155</v>
      </c>
      <c r="H683" s="199">
        <v>23.25</v>
      </c>
      <c r="I683" s="200"/>
      <c r="L683" s="196"/>
      <c r="M683" s="201"/>
      <c r="N683" s="202"/>
      <c r="O683" s="202"/>
      <c r="P683" s="202"/>
      <c r="Q683" s="202"/>
      <c r="R683" s="202"/>
      <c r="S683" s="202"/>
      <c r="T683" s="203"/>
      <c r="AT683" s="197" t="s">
        <v>145</v>
      </c>
      <c r="AU683" s="197" t="s">
        <v>87</v>
      </c>
      <c r="AV683" s="13" t="s">
        <v>87</v>
      </c>
      <c r="AW683" s="13" t="s">
        <v>37</v>
      </c>
      <c r="AX683" s="13" t="s">
        <v>77</v>
      </c>
      <c r="AY683" s="197" t="s">
        <v>134</v>
      </c>
    </row>
    <row r="684" s="13" customFormat="1">
      <c r="B684" s="196"/>
      <c r="D684" s="186" t="s">
        <v>145</v>
      </c>
      <c r="E684" s="197" t="s">
        <v>3</v>
      </c>
      <c r="F684" s="198" t="s">
        <v>1156</v>
      </c>
      <c r="H684" s="199">
        <v>12.130000000000001</v>
      </c>
      <c r="I684" s="200"/>
      <c r="L684" s="196"/>
      <c r="M684" s="201"/>
      <c r="N684" s="202"/>
      <c r="O684" s="202"/>
      <c r="P684" s="202"/>
      <c r="Q684" s="202"/>
      <c r="R684" s="202"/>
      <c r="S684" s="202"/>
      <c r="T684" s="203"/>
      <c r="AT684" s="197" t="s">
        <v>145</v>
      </c>
      <c r="AU684" s="197" t="s">
        <v>87</v>
      </c>
      <c r="AV684" s="13" t="s">
        <v>87</v>
      </c>
      <c r="AW684" s="13" t="s">
        <v>37</v>
      </c>
      <c r="AX684" s="13" t="s">
        <v>77</v>
      </c>
      <c r="AY684" s="197" t="s">
        <v>134</v>
      </c>
    </row>
    <row r="685" s="14" customFormat="1">
      <c r="B685" s="204"/>
      <c r="D685" s="186" t="s">
        <v>145</v>
      </c>
      <c r="E685" s="205" t="s">
        <v>3</v>
      </c>
      <c r="F685" s="206" t="s">
        <v>192</v>
      </c>
      <c r="H685" s="207">
        <v>55.134999999999998</v>
      </c>
      <c r="I685" s="208"/>
      <c r="L685" s="204"/>
      <c r="M685" s="209"/>
      <c r="N685" s="210"/>
      <c r="O685" s="210"/>
      <c r="P685" s="210"/>
      <c r="Q685" s="210"/>
      <c r="R685" s="210"/>
      <c r="S685" s="210"/>
      <c r="T685" s="211"/>
      <c r="AT685" s="205" t="s">
        <v>145</v>
      </c>
      <c r="AU685" s="205" t="s">
        <v>87</v>
      </c>
      <c r="AV685" s="14" t="s">
        <v>141</v>
      </c>
      <c r="AW685" s="14" t="s">
        <v>37</v>
      </c>
      <c r="AX685" s="14" t="s">
        <v>85</v>
      </c>
      <c r="AY685" s="205" t="s">
        <v>134</v>
      </c>
    </row>
    <row r="686" s="1" customFormat="1" ht="48" customHeight="1">
      <c r="B686" s="172"/>
      <c r="C686" s="215" t="s">
        <v>1206</v>
      </c>
      <c r="D686" s="215" t="s">
        <v>502</v>
      </c>
      <c r="E686" s="216" t="s">
        <v>1207</v>
      </c>
      <c r="F686" s="217" t="s">
        <v>1208</v>
      </c>
      <c r="G686" s="218" t="s">
        <v>139</v>
      </c>
      <c r="H686" s="219">
        <v>66.162000000000006</v>
      </c>
      <c r="I686" s="220"/>
      <c r="J686" s="221">
        <f>ROUND(I686*H686,2)</f>
        <v>0</v>
      </c>
      <c r="K686" s="217" t="s">
        <v>140</v>
      </c>
      <c r="L686" s="222"/>
      <c r="M686" s="223" t="s">
        <v>3</v>
      </c>
      <c r="N686" s="224" t="s">
        <v>48</v>
      </c>
      <c r="O686" s="71"/>
      <c r="P686" s="182">
        <f>O686*H686</f>
        <v>0</v>
      </c>
      <c r="Q686" s="182">
        <v>0.001</v>
      </c>
      <c r="R686" s="182">
        <f>Q686*H686</f>
        <v>0.066162000000000012</v>
      </c>
      <c r="S686" s="182">
        <v>0</v>
      </c>
      <c r="T686" s="183">
        <f>S686*H686</f>
        <v>0</v>
      </c>
      <c r="AR686" s="184" t="s">
        <v>301</v>
      </c>
      <c r="AT686" s="184" t="s">
        <v>502</v>
      </c>
      <c r="AU686" s="184" t="s">
        <v>87</v>
      </c>
      <c r="AY686" s="19" t="s">
        <v>134</v>
      </c>
      <c r="BE686" s="185">
        <f>IF(N686="základní",J686,0)</f>
        <v>0</v>
      </c>
      <c r="BF686" s="185">
        <f>IF(N686="snížená",J686,0)</f>
        <v>0</v>
      </c>
      <c r="BG686" s="185">
        <f>IF(N686="zákl. přenesená",J686,0)</f>
        <v>0</v>
      </c>
      <c r="BH686" s="185">
        <f>IF(N686="sníž. přenesená",J686,0)</f>
        <v>0</v>
      </c>
      <c r="BI686" s="185">
        <f>IF(N686="nulová",J686,0)</f>
        <v>0</v>
      </c>
      <c r="BJ686" s="19" t="s">
        <v>85</v>
      </c>
      <c r="BK686" s="185">
        <f>ROUND(I686*H686,2)</f>
        <v>0</v>
      </c>
      <c r="BL686" s="19" t="s">
        <v>217</v>
      </c>
      <c r="BM686" s="184" t="s">
        <v>1209</v>
      </c>
    </row>
    <row r="687" s="13" customFormat="1">
      <c r="B687" s="196"/>
      <c r="D687" s="186" t="s">
        <v>145</v>
      </c>
      <c r="F687" s="198" t="s">
        <v>1199</v>
      </c>
      <c r="H687" s="199">
        <v>66.162000000000006</v>
      </c>
      <c r="I687" s="200"/>
      <c r="L687" s="196"/>
      <c r="M687" s="201"/>
      <c r="N687" s="202"/>
      <c r="O687" s="202"/>
      <c r="P687" s="202"/>
      <c r="Q687" s="202"/>
      <c r="R687" s="202"/>
      <c r="S687" s="202"/>
      <c r="T687" s="203"/>
      <c r="AT687" s="197" t="s">
        <v>145</v>
      </c>
      <c r="AU687" s="197" t="s">
        <v>87</v>
      </c>
      <c r="AV687" s="13" t="s">
        <v>87</v>
      </c>
      <c r="AW687" s="13" t="s">
        <v>4</v>
      </c>
      <c r="AX687" s="13" t="s">
        <v>85</v>
      </c>
      <c r="AY687" s="197" t="s">
        <v>134</v>
      </c>
    </row>
    <row r="688" s="1" customFormat="1" ht="16.5" customHeight="1">
      <c r="B688" s="172"/>
      <c r="C688" s="173" t="s">
        <v>1210</v>
      </c>
      <c r="D688" s="173" t="s">
        <v>136</v>
      </c>
      <c r="E688" s="174" t="s">
        <v>1211</v>
      </c>
      <c r="F688" s="175" t="s">
        <v>1212</v>
      </c>
      <c r="G688" s="176" t="s">
        <v>139</v>
      </c>
      <c r="H688" s="177">
        <v>72.739999999999995</v>
      </c>
      <c r="I688" s="178"/>
      <c r="J688" s="179">
        <f>ROUND(I688*H688,2)</f>
        <v>0</v>
      </c>
      <c r="K688" s="175" t="s">
        <v>140</v>
      </c>
      <c r="L688" s="38"/>
      <c r="M688" s="180" t="s">
        <v>3</v>
      </c>
      <c r="N688" s="181" t="s">
        <v>48</v>
      </c>
      <c r="O688" s="71"/>
      <c r="P688" s="182">
        <f>O688*H688</f>
        <v>0</v>
      </c>
      <c r="Q688" s="182">
        <v>0.00038000000000000002</v>
      </c>
      <c r="R688" s="182">
        <f>Q688*H688</f>
        <v>0.027641200000000001</v>
      </c>
      <c r="S688" s="182">
        <v>0</v>
      </c>
      <c r="T688" s="183">
        <f>S688*H688</f>
        <v>0</v>
      </c>
      <c r="AR688" s="184" t="s">
        <v>217</v>
      </c>
      <c r="AT688" s="184" t="s">
        <v>136</v>
      </c>
      <c r="AU688" s="184" t="s">
        <v>87</v>
      </c>
      <c r="AY688" s="19" t="s">
        <v>134</v>
      </c>
      <c r="BE688" s="185">
        <f>IF(N688="základní",J688,0)</f>
        <v>0</v>
      </c>
      <c r="BF688" s="185">
        <f>IF(N688="snížená",J688,0)</f>
        <v>0</v>
      </c>
      <c r="BG688" s="185">
        <f>IF(N688="zákl. přenesená",J688,0)</f>
        <v>0</v>
      </c>
      <c r="BH688" s="185">
        <f>IF(N688="sníž. přenesená",J688,0)</f>
        <v>0</v>
      </c>
      <c r="BI688" s="185">
        <f>IF(N688="nulová",J688,0)</f>
        <v>0</v>
      </c>
      <c r="BJ688" s="19" t="s">
        <v>85</v>
      </c>
      <c r="BK688" s="185">
        <f>ROUND(I688*H688,2)</f>
        <v>0</v>
      </c>
      <c r="BL688" s="19" t="s">
        <v>217</v>
      </c>
      <c r="BM688" s="184" t="s">
        <v>1213</v>
      </c>
    </row>
    <row r="689" s="12" customFormat="1">
      <c r="B689" s="189"/>
      <c r="D689" s="186" t="s">
        <v>145</v>
      </c>
      <c r="E689" s="190" t="s">
        <v>3</v>
      </c>
      <c r="F689" s="191" t="s">
        <v>888</v>
      </c>
      <c r="H689" s="190" t="s">
        <v>3</v>
      </c>
      <c r="I689" s="192"/>
      <c r="L689" s="189"/>
      <c r="M689" s="193"/>
      <c r="N689" s="194"/>
      <c r="O689" s="194"/>
      <c r="P689" s="194"/>
      <c r="Q689" s="194"/>
      <c r="R689" s="194"/>
      <c r="S689" s="194"/>
      <c r="T689" s="195"/>
      <c r="AT689" s="190" t="s">
        <v>145</v>
      </c>
      <c r="AU689" s="190" t="s">
        <v>87</v>
      </c>
      <c r="AV689" s="12" t="s">
        <v>85</v>
      </c>
      <c r="AW689" s="12" t="s">
        <v>37</v>
      </c>
      <c r="AX689" s="12" t="s">
        <v>77</v>
      </c>
      <c r="AY689" s="190" t="s">
        <v>134</v>
      </c>
    </row>
    <row r="690" s="13" customFormat="1">
      <c r="B690" s="196"/>
      <c r="D690" s="186" t="s">
        <v>145</v>
      </c>
      <c r="E690" s="197" t="s">
        <v>3</v>
      </c>
      <c r="F690" s="198" t="s">
        <v>1214</v>
      </c>
      <c r="H690" s="199">
        <v>36.899999999999999</v>
      </c>
      <c r="I690" s="200"/>
      <c r="L690" s="196"/>
      <c r="M690" s="201"/>
      <c r="N690" s="202"/>
      <c r="O690" s="202"/>
      <c r="P690" s="202"/>
      <c r="Q690" s="202"/>
      <c r="R690" s="202"/>
      <c r="S690" s="202"/>
      <c r="T690" s="203"/>
      <c r="AT690" s="197" t="s">
        <v>145</v>
      </c>
      <c r="AU690" s="197" t="s">
        <v>87</v>
      </c>
      <c r="AV690" s="13" t="s">
        <v>87</v>
      </c>
      <c r="AW690" s="13" t="s">
        <v>37</v>
      </c>
      <c r="AX690" s="13" t="s">
        <v>77</v>
      </c>
      <c r="AY690" s="197" t="s">
        <v>134</v>
      </c>
    </row>
    <row r="691" s="13" customFormat="1">
      <c r="B691" s="196"/>
      <c r="D691" s="186" t="s">
        <v>145</v>
      </c>
      <c r="E691" s="197" t="s">
        <v>3</v>
      </c>
      <c r="F691" s="198" t="s">
        <v>1215</v>
      </c>
      <c r="H691" s="199">
        <v>5.4000000000000004</v>
      </c>
      <c r="I691" s="200"/>
      <c r="L691" s="196"/>
      <c r="M691" s="201"/>
      <c r="N691" s="202"/>
      <c r="O691" s="202"/>
      <c r="P691" s="202"/>
      <c r="Q691" s="202"/>
      <c r="R691" s="202"/>
      <c r="S691" s="202"/>
      <c r="T691" s="203"/>
      <c r="AT691" s="197" t="s">
        <v>145</v>
      </c>
      <c r="AU691" s="197" t="s">
        <v>87</v>
      </c>
      <c r="AV691" s="13" t="s">
        <v>87</v>
      </c>
      <c r="AW691" s="13" t="s">
        <v>37</v>
      </c>
      <c r="AX691" s="13" t="s">
        <v>77</v>
      </c>
      <c r="AY691" s="197" t="s">
        <v>134</v>
      </c>
    </row>
    <row r="692" s="13" customFormat="1">
      <c r="B692" s="196"/>
      <c r="D692" s="186" t="s">
        <v>145</v>
      </c>
      <c r="E692" s="197" t="s">
        <v>3</v>
      </c>
      <c r="F692" s="198" t="s">
        <v>1216</v>
      </c>
      <c r="H692" s="199">
        <v>9.4800000000000004</v>
      </c>
      <c r="I692" s="200"/>
      <c r="L692" s="196"/>
      <c r="M692" s="201"/>
      <c r="N692" s="202"/>
      <c r="O692" s="202"/>
      <c r="P692" s="202"/>
      <c r="Q692" s="202"/>
      <c r="R692" s="202"/>
      <c r="S692" s="202"/>
      <c r="T692" s="203"/>
      <c r="AT692" s="197" t="s">
        <v>145</v>
      </c>
      <c r="AU692" s="197" t="s">
        <v>87</v>
      </c>
      <c r="AV692" s="13" t="s">
        <v>87</v>
      </c>
      <c r="AW692" s="13" t="s">
        <v>37</v>
      </c>
      <c r="AX692" s="13" t="s">
        <v>77</v>
      </c>
      <c r="AY692" s="197" t="s">
        <v>134</v>
      </c>
    </row>
    <row r="693" s="15" customFormat="1">
      <c r="B693" s="226"/>
      <c r="D693" s="186" t="s">
        <v>145</v>
      </c>
      <c r="E693" s="227" t="s">
        <v>3</v>
      </c>
      <c r="F693" s="228" t="s">
        <v>581</v>
      </c>
      <c r="H693" s="229">
        <v>51.780000000000001</v>
      </c>
      <c r="I693" s="230"/>
      <c r="L693" s="226"/>
      <c r="M693" s="231"/>
      <c r="N693" s="232"/>
      <c r="O693" s="232"/>
      <c r="P693" s="232"/>
      <c r="Q693" s="232"/>
      <c r="R693" s="232"/>
      <c r="S693" s="232"/>
      <c r="T693" s="233"/>
      <c r="AT693" s="227" t="s">
        <v>145</v>
      </c>
      <c r="AU693" s="227" t="s">
        <v>87</v>
      </c>
      <c r="AV693" s="15" t="s">
        <v>154</v>
      </c>
      <c r="AW693" s="15" t="s">
        <v>37</v>
      </c>
      <c r="AX693" s="15" t="s">
        <v>77</v>
      </c>
      <c r="AY693" s="227" t="s">
        <v>134</v>
      </c>
    </row>
    <row r="694" s="12" customFormat="1">
      <c r="B694" s="189"/>
      <c r="D694" s="186" t="s">
        <v>145</v>
      </c>
      <c r="E694" s="190" t="s">
        <v>3</v>
      </c>
      <c r="F694" s="191" t="s">
        <v>1217</v>
      </c>
      <c r="H694" s="190" t="s">
        <v>3</v>
      </c>
      <c r="I694" s="192"/>
      <c r="L694" s="189"/>
      <c r="M694" s="193"/>
      <c r="N694" s="194"/>
      <c r="O694" s="194"/>
      <c r="P694" s="194"/>
      <c r="Q694" s="194"/>
      <c r="R694" s="194"/>
      <c r="S694" s="194"/>
      <c r="T694" s="195"/>
      <c r="AT694" s="190" t="s">
        <v>145</v>
      </c>
      <c r="AU694" s="190" t="s">
        <v>87</v>
      </c>
      <c r="AV694" s="12" t="s">
        <v>85</v>
      </c>
      <c r="AW694" s="12" t="s">
        <v>37</v>
      </c>
      <c r="AX694" s="12" t="s">
        <v>77</v>
      </c>
      <c r="AY694" s="190" t="s">
        <v>134</v>
      </c>
    </row>
    <row r="695" s="13" customFormat="1">
      <c r="B695" s="196"/>
      <c r="D695" s="186" t="s">
        <v>145</v>
      </c>
      <c r="E695" s="197" t="s">
        <v>3</v>
      </c>
      <c r="F695" s="198" t="s">
        <v>1218</v>
      </c>
      <c r="H695" s="199">
        <v>11.48</v>
      </c>
      <c r="I695" s="200"/>
      <c r="L695" s="196"/>
      <c r="M695" s="201"/>
      <c r="N695" s="202"/>
      <c r="O695" s="202"/>
      <c r="P695" s="202"/>
      <c r="Q695" s="202"/>
      <c r="R695" s="202"/>
      <c r="S695" s="202"/>
      <c r="T695" s="203"/>
      <c r="AT695" s="197" t="s">
        <v>145</v>
      </c>
      <c r="AU695" s="197" t="s">
        <v>87</v>
      </c>
      <c r="AV695" s="13" t="s">
        <v>87</v>
      </c>
      <c r="AW695" s="13" t="s">
        <v>37</v>
      </c>
      <c r="AX695" s="13" t="s">
        <v>77</v>
      </c>
      <c r="AY695" s="197" t="s">
        <v>134</v>
      </c>
    </row>
    <row r="696" s="13" customFormat="1">
      <c r="B696" s="196"/>
      <c r="D696" s="186" t="s">
        <v>145</v>
      </c>
      <c r="E696" s="197" t="s">
        <v>3</v>
      </c>
      <c r="F696" s="198" t="s">
        <v>1216</v>
      </c>
      <c r="H696" s="199">
        <v>9.4800000000000004</v>
      </c>
      <c r="I696" s="200"/>
      <c r="L696" s="196"/>
      <c r="M696" s="201"/>
      <c r="N696" s="202"/>
      <c r="O696" s="202"/>
      <c r="P696" s="202"/>
      <c r="Q696" s="202"/>
      <c r="R696" s="202"/>
      <c r="S696" s="202"/>
      <c r="T696" s="203"/>
      <c r="AT696" s="197" t="s">
        <v>145</v>
      </c>
      <c r="AU696" s="197" t="s">
        <v>87</v>
      </c>
      <c r="AV696" s="13" t="s">
        <v>87</v>
      </c>
      <c r="AW696" s="13" t="s">
        <v>37</v>
      </c>
      <c r="AX696" s="13" t="s">
        <v>77</v>
      </c>
      <c r="AY696" s="197" t="s">
        <v>134</v>
      </c>
    </row>
    <row r="697" s="14" customFormat="1">
      <c r="B697" s="204"/>
      <c r="D697" s="186" t="s">
        <v>145</v>
      </c>
      <c r="E697" s="205" t="s">
        <v>3</v>
      </c>
      <c r="F697" s="206" t="s">
        <v>192</v>
      </c>
      <c r="H697" s="207">
        <v>72.739999999999995</v>
      </c>
      <c r="I697" s="208"/>
      <c r="L697" s="204"/>
      <c r="M697" s="209"/>
      <c r="N697" s="210"/>
      <c r="O697" s="210"/>
      <c r="P697" s="210"/>
      <c r="Q697" s="210"/>
      <c r="R697" s="210"/>
      <c r="S697" s="210"/>
      <c r="T697" s="211"/>
      <c r="AT697" s="205" t="s">
        <v>145</v>
      </c>
      <c r="AU697" s="205" t="s">
        <v>87</v>
      </c>
      <c r="AV697" s="14" t="s">
        <v>141</v>
      </c>
      <c r="AW697" s="14" t="s">
        <v>37</v>
      </c>
      <c r="AX697" s="14" t="s">
        <v>85</v>
      </c>
      <c r="AY697" s="205" t="s">
        <v>134</v>
      </c>
    </row>
    <row r="698" s="1" customFormat="1" ht="36" customHeight="1">
      <c r="B698" s="172"/>
      <c r="C698" s="215" t="s">
        <v>1219</v>
      </c>
      <c r="D698" s="215" t="s">
        <v>502</v>
      </c>
      <c r="E698" s="216" t="s">
        <v>1220</v>
      </c>
      <c r="F698" s="217" t="s">
        <v>1221</v>
      </c>
      <c r="G698" s="218" t="s">
        <v>139</v>
      </c>
      <c r="H698" s="219">
        <v>59.546999999999997</v>
      </c>
      <c r="I698" s="220"/>
      <c r="J698" s="221">
        <f>ROUND(I698*H698,2)</f>
        <v>0</v>
      </c>
      <c r="K698" s="217" t="s">
        <v>140</v>
      </c>
      <c r="L698" s="222"/>
      <c r="M698" s="223" t="s">
        <v>3</v>
      </c>
      <c r="N698" s="224" t="s">
        <v>48</v>
      </c>
      <c r="O698" s="71"/>
      <c r="P698" s="182">
        <f>O698*H698</f>
        <v>0</v>
      </c>
      <c r="Q698" s="182">
        <v>0.001</v>
      </c>
      <c r="R698" s="182">
        <f>Q698*H698</f>
        <v>0.059546999999999996</v>
      </c>
      <c r="S698" s="182">
        <v>0</v>
      </c>
      <c r="T698" s="183">
        <f>S698*H698</f>
        <v>0</v>
      </c>
      <c r="AR698" s="184" t="s">
        <v>301</v>
      </c>
      <c r="AT698" s="184" t="s">
        <v>502</v>
      </c>
      <c r="AU698" s="184" t="s">
        <v>87</v>
      </c>
      <c r="AY698" s="19" t="s">
        <v>134</v>
      </c>
      <c r="BE698" s="185">
        <f>IF(N698="základní",J698,0)</f>
        <v>0</v>
      </c>
      <c r="BF698" s="185">
        <f>IF(N698="snížená",J698,0)</f>
        <v>0</v>
      </c>
      <c r="BG698" s="185">
        <f>IF(N698="zákl. přenesená",J698,0)</f>
        <v>0</v>
      </c>
      <c r="BH698" s="185">
        <f>IF(N698="sníž. přenesená",J698,0)</f>
        <v>0</v>
      </c>
      <c r="BI698" s="185">
        <f>IF(N698="nulová",J698,0)</f>
        <v>0</v>
      </c>
      <c r="BJ698" s="19" t="s">
        <v>85</v>
      </c>
      <c r="BK698" s="185">
        <f>ROUND(I698*H698,2)</f>
        <v>0</v>
      </c>
      <c r="BL698" s="19" t="s">
        <v>217</v>
      </c>
      <c r="BM698" s="184" t="s">
        <v>1222</v>
      </c>
    </row>
    <row r="699" s="13" customFormat="1">
      <c r="B699" s="196"/>
      <c r="D699" s="186" t="s">
        <v>145</v>
      </c>
      <c r="F699" s="198" t="s">
        <v>1223</v>
      </c>
      <c r="H699" s="199">
        <v>59.546999999999997</v>
      </c>
      <c r="I699" s="200"/>
      <c r="L699" s="196"/>
      <c r="M699" s="201"/>
      <c r="N699" s="202"/>
      <c r="O699" s="202"/>
      <c r="P699" s="202"/>
      <c r="Q699" s="202"/>
      <c r="R699" s="202"/>
      <c r="S699" s="202"/>
      <c r="T699" s="203"/>
      <c r="AT699" s="197" t="s">
        <v>145</v>
      </c>
      <c r="AU699" s="197" t="s">
        <v>87</v>
      </c>
      <c r="AV699" s="13" t="s">
        <v>87</v>
      </c>
      <c r="AW699" s="13" t="s">
        <v>4</v>
      </c>
      <c r="AX699" s="13" t="s">
        <v>85</v>
      </c>
      <c r="AY699" s="197" t="s">
        <v>134</v>
      </c>
    </row>
    <row r="700" s="1" customFormat="1" ht="36" customHeight="1">
      <c r="B700" s="172"/>
      <c r="C700" s="215" t="s">
        <v>1224</v>
      </c>
      <c r="D700" s="215" t="s">
        <v>502</v>
      </c>
      <c r="E700" s="216" t="s">
        <v>1225</v>
      </c>
      <c r="F700" s="217" t="s">
        <v>1226</v>
      </c>
      <c r="G700" s="218" t="s">
        <v>139</v>
      </c>
      <c r="H700" s="219">
        <v>24.103999999999999</v>
      </c>
      <c r="I700" s="220"/>
      <c r="J700" s="221">
        <f>ROUND(I700*H700,2)</f>
        <v>0</v>
      </c>
      <c r="K700" s="217" t="s">
        <v>140</v>
      </c>
      <c r="L700" s="222"/>
      <c r="M700" s="223" t="s">
        <v>3</v>
      </c>
      <c r="N700" s="224" t="s">
        <v>48</v>
      </c>
      <c r="O700" s="71"/>
      <c r="P700" s="182">
        <f>O700*H700</f>
        <v>0</v>
      </c>
      <c r="Q700" s="182">
        <v>0.0041000000000000003</v>
      </c>
      <c r="R700" s="182">
        <f>Q700*H700</f>
        <v>0.098826400000000009</v>
      </c>
      <c r="S700" s="182">
        <v>0</v>
      </c>
      <c r="T700" s="183">
        <f>S700*H700</f>
        <v>0</v>
      </c>
      <c r="AR700" s="184" t="s">
        <v>301</v>
      </c>
      <c r="AT700" s="184" t="s">
        <v>502</v>
      </c>
      <c r="AU700" s="184" t="s">
        <v>87</v>
      </c>
      <c r="AY700" s="19" t="s">
        <v>134</v>
      </c>
      <c r="BE700" s="185">
        <f>IF(N700="základní",J700,0)</f>
        <v>0</v>
      </c>
      <c r="BF700" s="185">
        <f>IF(N700="snížená",J700,0)</f>
        <v>0</v>
      </c>
      <c r="BG700" s="185">
        <f>IF(N700="zákl. přenesená",J700,0)</f>
        <v>0</v>
      </c>
      <c r="BH700" s="185">
        <f>IF(N700="sníž. přenesená",J700,0)</f>
        <v>0</v>
      </c>
      <c r="BI700" s="185">
        <f>IF(N700="nulová",J700,0)</f>
        <v>0</v>
      </c>
      <c r="BJ700" s="19" t="s">
        <v>85</v>
      </c>
      <c r="BK700" s="185">
        <f>ROUND(I700*H700,2)</f>
        <v>0</v>
      </c>
      <c r="BL700" s="19" t="s">
        <v>217</v>
      </c>
      <c r="BM700" s="184" t="s">
        <v>1227</v>
      </c>
    </row>
    <row r="701" s="12" customFormat="1">
      <c r="B701" s="189"/>
      <c r="D701" s="186" t="s">
        <v>145</v>
      </c>
      <c r="E701" s="190" t="s">
        <v>3</v>
      </c>
      <c r="F701" s="191" t="s">
        <v>888</v>
      </c>
      <c r="H701" s="190" t="s">
        <v>3</v>
      </c>
      <c r="I701" s="192"/>
      <c r="L701" s="189"/>
      <c r="M701" s="193"/>
      <c r="N701" s="194"/>
      <c r="O701" s="194"/>
      <c r="P701" s="194"/>
      <c r="Q701" s="194"/>
      <c r="R701" s="194"/>
      <c r="S701" s="194"/>
      <c r="T701" s="195"/>
      <c r="AT701" s="190" t="s">
        <v>145</v>
      </c>
      <c r="AU701" s="190" t="s">
        <v>87</v>
      </c>
      <c r="AV701" s="12" t="s">
        <v>85</v>
      </c>
      <c r="AW701" s="12" t="s">
        <v>37</v>
      </c>
      <c r="AX701" s="12" t="s">
        <v>77</v>
      </c>
      <c r="AY701" s="190" t="s">
        <v>134</v>
      </c>
    </row>
    <row r="702" s="12" customFormat="1">
      <c r="B702" s="189"/>
      <c r="D702" s="186" t="s">
        <v>145</v>
      </c>
      <c r="E702" s="190" t="s">
        <v>3</v>
      </c>
      <c r="F702" s="191" t="s">
        <v>1217</v>
      </c>
      <c r="H702" s="190" t="s">
        <v>3</v>
      </c>
      <c r="I702" s="192"/>
      <c r="L702" s="189"/>
      <c r="M702" s="193"/>
      <c r="N702" s="194"/>
      <c r="O702" s="194"/>
      <c r="P702" s="194"/>
      <c r="Q702" s="194"/>
      <c r="R702" s="194"/>
      <c r="S702" s="194"/>
      <c r="T702" s="195"/>
      <c r="AT702" s="190" t="s">
        <v>145</v>
      </c>
      <c r="AU702" s="190" t="s">
        <v>87</v>
      </c>
      <c r="AV702" s="12" t="s">
        <v>85</v>
      </c>
      <c r="AW702" s="12" t="s">
        <v>37</v>
      </c>
      <c r="AX702" s="12" t="s">
        <v>77</v>
      </c>
      <c r="AY702" s="190" t="s">
        <v>134</v>
      </c>
    </row>
    <row r="703" s="13" customFormat="1">
      <c r="B703" s="196"/>
      <c r="D703" s="186" t="s">
        <v>145</v>
      </c>
      <c r="E703" s="197" t="s">
        <v>3</v>
      </c>
      <c r="F703" s="198" t="s">
        <v>1218</v>
      </c>
      <c r="H703" s="199">
        <v>11.48</v>
      </c>
      <c r="I703" s="200"/>
      <c r="L703" s="196"/>
      <c r="M703" s="201"/>
      <c r="N703" s="202"/>
      <c r="O703" s="202"/>
      <c r="P703" s="202"/>
      <c r="Q703" s="202"/>
      <c r="R703" s="202"/>
      <c r="S703" s="202"/>
      <c r="T703" s="203"/>
      <c r="AT703" s="197" t="s">
        <v>145</v>
      </c>
      <c r="AU703" s="197" t="s">
        <v>87</v>
      </c>
      <c r="AV703" s="13" t="s">
        <v>87</v>
      </c>
      <c r="AW703" s="13" t="s">
        <v>37</v>
      </c>
      <c r="AX703" s="13" t="s">
        <v>77</v>
      </c>
      <c r="AY703" s="197" t="s">
        <v>134</v>
      </c>
    </row>
    <row r="704" s="13" customFormat="1">
      <c r="B704" s="196"/>
      <c r="D704" s="186" t="s">
        <v>145</v>
      </c>
      <c r="E704" s="197" t="s">
        <v>3</v>
      </c>
      <c r="F704" s="198" t="s">
        <v>1216</v>
      </c>
      <c r="H704" s="199">
        <v>9.4800000000000004</v>
      </c>
      <c r="I704" s="200"/>
      <c r="L704" s="196"/>
      <c r="M704" s="201"/>
      <c r="N704" s="202"/>
      <c r="O704" s="202"/>
      <c r="P704" s="202"/>
      <c r="Q704" s="202"/>
      <c r="R704" s="202"/>
      <c r="S704" s="202"/>
      <c r="T704" s="203"/>
      <c r="AT704" s="197" t="s">
        <v>145</v>
      </c>
      <c r="AU704" s="197" t="s">
        <v>87</v>
      </c>
      <c r="AV704" s="13" t="s">
        <v>87</v>
      </c>
      <c r="AW704" s="13" t="s">
        <v>37</v>
      </c>
      <c r="AX704" s="13" t="s">
        <v>77</v>
      </c>
      <c r="AY704" s="197" t="s">
        <v>134</v>
      </c>
    </row>
    <row r="705" s="14" customFormat="1">
      <c r="B705" s="204"/>
      <c r="D705" s="186" t="s">
        <v>145</v>
      </c>
      <c r="E705" s="205" t="s">
        <v>3</v>
      </c>
      <c r="F705" s="206" t="s">
        <v>192</v>
      </c>
      <c r="H705" s="207">
        <v>20.960000000000001</v>
      </c>
      <c r="I705" s="208"/>
      <c r="L705" s="204"/>
      <c r="M705" s="209"/>
      <c r="N705" s="210"/>
      <c r="O705" s="210"/>
      <c r="P705" s="210"/>
      <c r="Q705" s="210"/>
      <c r="R705" s="210"/>
      <c r="S705" s="210"/>
      <c r="T705" s="211"/>
      <c r="AT705" s="205" t="s">
        <v>145</v>
      </c>
      <c r="AU705" s="205" t="s">
        <v>87</v>
      </c>
      <c r="AV705" s="14" t="s">
        <v>141</v>
      </c>
      <c r="AW705" s="14" t="s">
        <v>37</v>
      </c>
      <c r="AX705" s="14" t="s">
        <v>85</v>
      </c>
      <c r="AY705" s="205" t="s">
        <v>134</v>
      </c>
    </row>
    <row r="706" s="13" customFormat="1">
      <c r="B706" s="196"/>
      <c r="D706" s="186" t="s">
        <v>145</v>
      </c>
      <c r="F706" s="198" t="s">
        <v>1228</v>
      </c>
      <c r="H706" s="199">
        <v>24.103999999999999</v>
      </c>
      <c r="I706" s="200"/>
      <c r="L706" s="196"/>
      <c r="M706" s="201"/>
      <c r="N706" s="202"/>
      <c r="O706" s="202"/>
      <c r="P706" s="202"/>
      <c r="Q706" s="202"/>
      <c r="R706" s="202"/>
      <c r="S706" s="202"/>
      <c r="T706" s="203"/>
      <c r="AT706" s="197" t="s">
        <v>145</v>
      </c>
      <c r="AU706" s="197" t="s">
        <v>87</v>
      </c>
      <c r="AV706" s="13" t="s">
        <v>87</v>
      </c>
      <c r="AW706" s="13" t="s">
        <v>4</v>
      </c>
      <c r="AX706" s="13" t="s">
        <v>85</v>
      </c>
      <c r="AY706" s="197" t="s">
        <v>134</v>
      </c>
    </row>
    <row r="707" s="1" customFormat="1" ht="24" customHeight="1">
      <c r="B707" s="172"/>
      <c r="C707" s="173" t="s">
        <v>1229</v>
      </c>
      <c r="D707" s="173" t="s">
        <v>136</v>
      </c>
      <c r="E707" s="174" t="s">
        <v>1230</v>
      </c>
      <c r="F707" s="175" t="s">
        <v>1231</v>
      </c>
      <c r="G707" s="176" t="s">
        <v>139</v>
      </c>
      <c r="H707" s="177">
        <v>103.56</v>
      </c>
      <c r="I707" s="178"/>
      <c r="J707" s="179">
        <f>ROUND(I707*H707,2)</f>
        <v>0</v>
      </c>
      <c r="K707" s="175" t="s">
        <v>140</v>
      </c>
      <c r="L707" s="38"/>
      <c r="M707" s="180" t="s">
        <v>3</v>
      </c>
      <c r="N707" s="181" t="s">
        <v>48</v>
      </c>
      <c r="O707" s="71"/>
      <c r="P707" s="182">
        <f>O707*H707</f>
        <v>0</v>
      </c>
      <c r="Q707" s="182">
        <v>0.00010000000000000001</v>
      </c>
      <c r="R707" s="182">
        <f>Q707*H707</f>
        <v>0.010356000000000001</v>
      </c>
      <c r="S707" s="182">
        <v>0</v>
      </c>
      <c r="T707" s="183">
        <f>S707*H707</f>
        <v>0</v>
      </c>
      <c r="AR707" s="184" t="s">
        <v>217</v>
      </c>
      <c r="AT707" s="184" t="s">
        <v>136</v>
      </c>
      <c r="AU707" s="184" t="s">
        <v>87</v>
      </c>
      <c r="AY707" s="19" t="s">
        <v>134</v>
      </c>
      <c r="BE707" s="185">
        <f>IF(N707="základní",J707,0)</f>
        <v>0</v>
      </c>
      <c r="BF707" s="185">
        <f>IF(N707="snížená",J707,0)</f>
        <v>0</v>
      </c>
      <c r="BG707" s="185">
        <f>IF(N707="zákl. přenesená",J707,0)</f>
        <v>0</v>
      </c>
      <c r="BH707" s="185">
        <f>IF(N707="sníž. přenesená",J707,0)</f>
        <v>0</v>
      </c>
      <c r="BI707" s="185">
        <f>IF(N707="nulová",J707,0)</f>
        <v>0</v>
      </c>
      <c r="BJ707" s="19" t="s">
        <v>85</v>
      </c>
      <c r="BK707" s="185">
        <f>ROUND(I707*H707,2)</f>
        <v>0</v>
      </c>
      <c r="BL707" s="19" t="s">
        <v>217</v>
      </c>
      <c r="BM707" s="184" t="s">
        <v>1232</v>
      </c>
    </row>
    <row r="708" s="12" customFormat="1">
      <c r="B708" s="189"/>
      <c r="D708" s="186" t="s">
        <v>145</v>
      </c>
      <c r="E708" s="190" t="s">
        <v>3</v>
      </c>
      <c r="F708" s="191" t="s">
        <v>888</v>
      </c>
      <c r="H708" s="190" t="s">
        <v>3</v>
      </c>
      <c r="I708" s="192"/>
      <c r="L708" s="189"/>
      <c r="M708" s="193"/>
      <c r="N708" s="194"/>
      <c r="O708" s="194"/>
      <c r="P708" s="194"/>
      <c r="Q708" s="194"/>
      <c r="R708" s="194"/>
      <c r="S708" s="194"/>
      <c r="T708" s="195"/>
      <c r="AT708" s="190" t="s">
        <v>145</v>
      </c>
      <c r="AU708" s="190" t="s">
        <v>87</v>
      </c>
      <c r="AV708" s="12" t="s">
        <v>85</v>
      </c>
      <c r="AW708" s="12" t="s">
        <v>37</v>
      </c>
      <c r="AX708" s="12" t="s">
        <v>77</v>
      </c>
      <c r="AY708" s="190" t="s">
        <v>134</v>
      </c>
    </row>
    <row r="709" s="12" customFormat="1">
      <c r="B709" s="189"/>
      <c r="D709" s="186" t="s">
        <v>145</v>
      </c>
      <c r="E709" s="190" t="s">
        <v>3</v>
      </c>
      <c r="F709" s="191" t="s">
        <v>1233</v>
      </c>
      <c r="H709" s="190" t="s">
        <v>3</v>
      </c>
      <c r="I709" s="192"/>
      <c r="L709" s="189"/>
      <c r="M709" s="193"/>
      <c r="N709" s="194"/>
      <c r="O709" s="194"/>
      <c r="P709" s="194"/>
      <c r="Q709" s="194"/>
      <c r="R709" s="194"/>
      <c r="S709" s="194"/>
      <c r="T709" s="195"/>
      <c r="AT709" s="190" t="s">
        <v>145</v>
      </c>
      <c r="AU709" s="190" t="s">
        <v>87</v>
      </c>
      <c r="AV709" s="12" t="s">
        <v>85</v>
      </c>
      <c r="AW709" s="12" t="s">
        <v>37</v>
      </c>
      <c r="AX709" s="12" t="s">
        <v>77</v>
      </c>
      <c r="AY709" s="190" t="s">
        <v>134</v>
      </c>
    </row>
    <row r="710" s="13" customFormat="1">
      <c r="B710" s="196"/>
      <c r="D710" s="186" t="s">
        <v>145</v>
      </c>
      <c r="E710" s="197" t="s">
        <v>3</v>
      </c>
      <c r="F710" s="198" t="s">
        <v>1214</v>
      </c>
      <c r="H710" s="199">
        <v>36.899999999999999</v>
      </c>
      <c r="I710" s="200"/>
      <c r="L710" s="196"/>
      <c r="M710" s="201"/>
      <c r="N710" s="202"/>
      <c r="O710" s="202"/>
      <c r="P710" s="202"/>
      <c r="Q710" s="202"/>
      <c r="R710" s="202"/>
      <c r="S710" s="202"/>
      <c r="T710" s="203"/>
      <c r="AT710" s="197" t="s">
        <v>145</v>
      </c>
      <c r="AU710" s="197" t="s">
        <v>87</v>
      </c>
      <c r="AV710" s="13" t="s">
        <v>87</v>
      </c>
      <c r="AW710" s="13" t="s">
        <v>37</v>
      </c>
      <c r="AX710" s="13" t="s">
        <v>77</v>
      </c>
      <c r="AY710" s="197" t="s">
        <v>134</v>
      </c>
    </row>
    <row r="711" s="13" customFormat="1">
      <c r="B711" s="196"/>
      <c r="D711" s="186" t="s">
        <v>145</v>
      </c>
      <c r="E711" s="197" t="s">
        <v>3</v>
      </c>
      <c r="F711" s="198" t="s">
        <v>1215</v>
      </c>
      <c r="H711" s="199">
        <v>5.4000000000000004</v>
      </c>
      <c r="I711" s="200"/>
      <c r="L711" s="196"/>
      <c r="M711" s="201"/>
      <c r="N711" s="202"/>
      <c r="O711" s="202"/>
      <c r="P711" s="202"/>
      <c r="Q711" s="202"/>
      <c r="R711" s="202"/>
      <c r="S711" s="202"/>
      <c r="T711" s="203"/>
      <c r="AT711" s="197" t="s">
        <v>145</v>
      </c>
      <c r="AU711" s="197" t="s">
        <v>87</v>
      </c>
      <c r="AV711" s="13" t="s">
        <v>87</v>
      </c>
      <c r="AW711" s="13" t="s">
        <v>37</v>
      </c>
      <c r="AX711" s="13" t="s">
        <v>77</v>
      </c>
      <c r="AY711" s="197" t="s">
        <v>134</v>
      </c>
    </row>
    <row r="712" s="13" customFormat="1">
      <c r="B712" s="196"/>
      <c r="D712" s="186" t="s">
        <v>145</v>
      </c>
      <c r="E712" s="197" t="s">
        <v>3</v>
      </c>
      <c r="F712" s="198" t="s">
        <v>1216</v>
      </c>
      <c r="H712" s="199">
        <v>9.4800000000000004</v>
      </c>
      <c r="I712" s="200"/>
      <c r="L712" s="196"/>
      <c r="M712" s="201"/>
      <c r="N712" s="202"/>
      <c r="O712" s="202"/>
      <c r="P712" s="202"/>
      <c r="Q712" s="202"/>
      <c r="R712" s="202"/>
      <c r="S712" s="202"/>
      <c r="T712" s="203"/>
      <c r="AT712" s="197" t="s">
        <v>145</v>
      </c>
      <c r="AU712" s="197" t="s">
        <v>87</v>
      </c>
      <c r="AV712" s="13" t="s">
        <v>87</v>
      </c>
      <c r="AW712" s="13" t="s">
        <v>37</v>
      </c>
      <c r="AX712" s="13" t="s">
        <v>77</v>
      </c>
      <c r="AY712" s="197" t="s">
        <v>134</v>
      </c>
    </row>
    <row r="713" s="15" customFormat="1">
      <c r="B713" s="226"/>
      <c r="D713" s="186" t="s">
        <v>145</v>
      </c>
      <c r="E713" s="227" t="s">
        <v>3</v>
      </c>
      <c r="F713" s="228" t="s">
        <v>581</v>
      </c>
      <c r="H713" s="229">
        <v>51.780000000000001</v>
      </c>
      <c r="I713" s="230"/>
      <c r="L713" s="226"/>
      <c r="M713" s="231"/>
      <c r="N713" s="232"/>
      <c r="O713" s="232"/>
      <c r="P713" s="232"/>
      <c r="Q713" s="232"/>
      <c r="R713" s="232"/>
      <c r="S713" s="232"/>
      <c r="T713" s="233"/>
      <c r="AT713" s="227" t="s">
        <v>145</v>
      </c>
      <c r="AU713" s="227" t="s">
        <v>87</v>
      </c>
      <c r="AV713" s="15" t="s">
        <v>154</v>
      </c>
      <c r="AW713" s="15" t="s">
        <v>37</v>
      </c>
      <c r="AX713" s="15" t="s">
        <v>77</v>
      </c>
      <c r="AY713" s="227" t="s">
        <v>134</v>
      </c>
    </row>
    <row r="714" s="12" customFormat="1">
      <c r="B714" s="189"/>
      <c r="D714" s="186" t="s">
        <v>145</v>
      </c>
      <c r="E714" s="190" t="s">
        <v>3</v>
      </c>
      <c r="F714" s="191" t="s">
        <v>1234</v>
      </c>
      <c r="H714" s="190" t="s">
        <v>3</v>
      </c>
      <c r="I714" s="192"/>
      <c r="L714" s="189"/>
      <c r="M714" s="193"/>
      <c r="N714" s="194"/>
      <c r="O714" s="194"/>
      <c r="P714" s="194"/>
      <c r="Q714" s="194"/>
      <c r="R714" s="194"/>
      <c r="S714" s="194"/>
      <c r="T714" s="195"/>
      <c r="AT714" s="190" t="s">
        <v>145</v>
      </c>
      <c r="AU714" s="190" t="s">
        <v>87</v>
      </c>
      <c r="AV714" s="12" t="s">
        <v>85</v>
      </c>
      <c r="AW714" s="12" t="s">
        <v>37</v>
      </c>
      <c r="AX714" s="12" t="s">
        <v>77</v>
      </c>
      <c r="AY714" s="190" t="s">
        <v>134</v>
      </c>
    </row>
    <row r="715" s="13" customFormat="1">
      <c r="B715" s="196"/>
      <c r="D715" s="186" t="s">
        <v>145</v>
      </c>
      <c r="E715" s="197" t="s">
        <v>3</v>
      </c>
      <c r="F715" s="198" t="s">
        <v>1214</v>
      </c>
      <c r="H715" s="199">
        <v>36.899999999999999</v>
      </c>
      <c r="I715" s="200"/>
      <c r="L715" s="196"/>
      <c r="M715" s="201"/>
      <c r="N715" s="202"/>
      <c r="O715" s="202"/>
      <c r="P715" s="202"/>
      <c r="Q715" s="202"/>
      <c r="R715" s="202"/>
      <c r="S715" s="202"/>
      <c r="T715" s="203"/>
      <c r="AT715" s="197" t="s">
        <v>145</v>
      </c>
      <c r="AU715" s="197" t="s">
        <v>87</v>
      </c>
      <c r="AV715" s="13" t="s">
        <v>87</v>
      </c>
      <c r="AW715" s="13" t="s">
        <v>37</v>
      </c>
      <c r="AX715" s="13" t="s">
        <v>77</v>
      </c>
      <c r="AY715" s="197" t="s">
        <v>134</v>
      </c>
    </row>
    <row r="716" s="13" customFormat="1">
      <c r="B716" s="196"/>
      <c r="D716" s="186" t="s">
        <v>145</v>
      </c>
      <c r="E716" s="197" t="s">
        <v>3</v>
      </c>
      <c r="F716" s="198" t="s">
        <v>1215</v>
      </c>
      <c r="H716" s="199">
        <v>5.4000000000000004</v>
      </c>
      <c r="I716" s="200"/>
      <c r="L716" s="196"/>
      <c r="M716" s="201"/>
      <c r="N716" s="202"/>
      <c r="O716" s="202"/>
      <c r="P716" s="202"/>
      <c r="Q716" s="202"/>
      <c r="R716" s="202"/>
      <c r="S716" s="202"/>
      <c r="T716" s="203"/>
      <c r="AT716" s="197" t="s">
        <v>145</v>
      </c>
      <c r="AU716" s="197" t="s">
        <v>87</v>
      </c>
      <c r="AV716" s="13" t="s">
        <v>87</v>
      </c>
      <c r="AW716" s="13" t="s">
        <v>37</v>
      </c>
      <c r="AX716" s="13" t="s">
        <v>77</v>
      </c>
      <c r="AY716" s="197" t="s">
        <v>134</v>
      </c>
    </row>
    <row r="717" s="13" customFormat="1">
      <c r="B717" s="196"/>
      <c r="D717" s="186" t="s">
        <v>145</v>
      </c>
      <c r="E717" s="197" t="s">
        <v>3</v>
      </c>
      <c r="F717" s="198" t="s">
        <v>1216</v>
      </c>
      <c r="H717" s="199">
        <v>9.4800000000000004</v>
      </c>
      <c r="I717" s="200"/>
      <c r="L717" s="196"/>
      <c r="M717" s="201"/>
      <c r="N717" s="202"/>
      <c r="O717" s="202"/>
      <c r="P717" s="202"/>
      <c r="Q717" s="202"/>
      <c r="R717" s="202"/>
      <c r="S717" s="202"/>
      <c r="T717" s="203"/>
      <c r="AT717" s="197" t="s">
        <v>145</v>
      </c>
      <c r="AU717" s="197" t="s">
        <v>87</v>
      </c>
      <c r="AV717" s="13" t="s">
        <v>87</v>
      </c>
      <c r="AW717" s="13" t="s">
        <v>37</v>
      </c>
      <c r="AX717" s="13" t="s">
        <v>77</v>
      </c>
      <c r="AY717" s="197" t="s">
        <v>134</v>
      </c>
    </row>
    <row r="718" s="15" customFormat="1">
      <c r="B718" s="226"/>
      <c r="D718" s="186" t="s">
        <v>145</v>
      </c>
      <c r="E718" s="227" t="s">
        <v>3</v>
      </c>
      <c r="F718" s="228" t="s">
        <v>581</v>
      </c>
      <c r="H718" s="229">
        <v>51.780000000000001</v>
      </c>
      <c r="I718" s="230"/>
      <c r="L718" s="226"/>
      <c r="M718" s="231"/>
      <c r="N718" s="232"/>
      <c r="O718" s="232"/>
      <c r="P718" s="232"/>
      <c r="Q718" s="232"/>
      <c r="R718" s="232"/>
      <c r="S718" s="232"/>
      <c r="T718" s="233"/>
      <c r="AT718" s="227" t="s">
        <v>145</v>
      </c>
      <c r="AU718" s="227" t="s">
        <v>87</v>
      </c>
      <c r="AV718" s="15" t="s">
        <v>154</v>
      </c>
      <c r="AW718" s="15" t="s">
        <v>37</v>
      </c>
      <c r="AX718" s="15" t="s">
        <v>77</v>
      </c>
      <c r="AY718" s="227" t="s">
        <v>134</v>
      </c>
    </row>
    <row r="719" s="14" customFormat="1">
      <c r="B719" s="204"/>
      <c r="D719" s="186" t="s">
        <v>145</v>
      </c>
      <c r="E719" s="205" t="s">
        <v>3</v>
      </c>
      <c r="F719" s="206" t="s">
        <v>192</v>
      </c>
      <c r="H719" s="207">
        <v>103.56</v>
      </c>
      <c r="I719" s="208"/>
      <c r="L719" s="204"/>
      <c r="M719" s="209"/>
      <c r="N719" s="210"/>
      <c r="O719" s="210"/>
      <c r="P719" s="210"/>
      <c r="Q719" s="210"/>
      <c r="R719" s="210"/>
      <c r="S719" s="210"/>
      <c r="T719" s="211"/>
      <c r="AT719" s="205" t="s">
        <v>145</v>
      </c>
      <c r="AU719" s="205" t="s">
        <v>87</v>
      </c>
      <c r="AV719" s="14" t="s">
        <v>141</v>
      </c>
      <c r="AW719" s="14" t="s">
        <v>37</v>
      </c>
      <c r="AX719" s="14" t="s">
        <v>85</v>
      </c>
      <c r="AY719" s="205" t="s">
        <v>134</v>
      </c>
    </row>
    <row r="720" s="1" customFormat="1" ht="16.5" customHeight="1">
      <c r="B720" s="172"/>
      <c r="C720" s="215" t="s">
        <v>1235</v>
      </c>
      <c r="D720" s="215" t="s">
        <v>502</v>
      </c>
      <c r="E720" s="216" t="s">
        <v>1236</v>
      </c>
      <c r="F720" s="217" t="s">
        <v>1237</v>
      </c>
      <c r="G720" s="218" t="s">
        <v>1238</v>
      </c>
      <c r="H720" s="219">
        <v>62.136000000000003</v>
      </c>
      <c r="I720" s="220"/>
      <c r="J720" s="221">
        <f>ROUND(I720*H720,2)</f>
        <v>0</v>
      </c>
      <c r="K720" s="217" t="s">
        <v>140</v>
      </c>
      <c r="L720" s="222"/>
      <c r="M720" s="223" t="s">
        <v>3</v>
      </c>
      <c r="N720" s="224" t="s">
        <v>48</v>
      </c>
      <c r="O720" s="71"/>
      <c r="P720" s="182">
        <f>O720*H720</f>
        <v>0</v>
      </c>
      <c r="Q720" s="182">
        <v>0.001</v>
      </c>
      <c r="R720" s="182">
        <f>Q720*H720</f>
        <v>0.062136000000000004</v>
      </c>
      <c r="S720" s="182">
        <v>0</v>
      </c>
      <c r="T720" s="183">
        <f>S720*H720</f>
        <v>0</v>
      </c>
      <c r="AR720" s="184" t="s">
        <v>301</v>
      </c>
      <c r="AT720" s="184" t="s">
        <v>502</v>
      </c>
      <c r="AU720" s="184" t="s">
        <v>87</v>
      </c>
      <c r="AY720" s="19" t="s">
        <v>134</v>
      </c>
      <c r="BE720" s="185">
        <f>IF(N720="základní",J720,0)</f>
        <v>0</v>
      </c>
      <c r="BF720" s="185">
        <f>IF(N720="snížená",J720,0)</f>
        <v>0</v>
      </c>
      <c r="BG720" s="185">
        <f>IF(N720="zákl. přenesená",J720,0)</f>
        <v>0</v>
      </c>
      <c r="BH720" s="185">
        <f>IF(N720="sníž. přenesená",J720,0)</f>
        <v>0</v>
      </c>
      <c r="BI720" s="185">
        <f>IF(N720="nulová",J720,0)</f>
        <v>0</v>
      </c>
      <c r="BJ720" s="19" t="s">
        <v>85</v>
      </c>
      <c r="BK720" s="185">
        <f>ROUND(I720*H720,2)</f>
        <v>0</v>
      </c>
      <c r="BL720" s="19" t="s">
        <v>217</v>
      </c>
      <c r="BM720" s="184" t="s">
        <v>1239</v>
      </c>
    </row>
    <row r="721" s="12" customFormat="1">
      <c r="B721" s="189"/>
      <c r="D721" s="186" t="s">
        <v>145</v>
      </c>
      <c r="E721" s="190" t="s">
        <v>3</v>
      </c>
      <c r="F721" s="191" t="s">
        <v>888</v>
      </c>
      <c r="H721" s="190" t="s">
        <v>3</v>
      </c>
      <c r="I721" s="192"/>
      <c r="L721" s="189"/>
      <c r="M721" s="193"/>
      <c r="N721" s="194"/>
      <c r="O721" s="194"/>
      <c r="P721" s="194"/>
      <c r="Q721" s="194"/>
      <c r="R721" s="194"/>
      <c r="S721" s="194"/>
      <c r="T721" s="195"/>
      <c r="AT721" s="190" t="s">
        <v>145</v>
      </c>
      <c r="AU721" s="190" t="s">
        <v>87</v>
      </c>
      <c r="AV721" s="12" t="s">
        <v>85</v>
      </c>
      <c r="AW721" s="12" t="s">
        <v>37</v>
      </c>
      <c r="AX721" s="12" t="s">
        <v>77</v>
      </c>
      <c r="AY721" s="190" t="s">
        <v>134</v>
      </c>
    </row>
    <row r="722" s="13" customFormat="1">
      <c r="B722" s="196"/>
      <c r="D722" s="186" t="s">
        <v>145</v>
      </c>
      <c r="E722" s="197" t="s">
        <v>3</v>
      </c>
      <c r="F722" s="198" t="s">
        <v>1240</v>
      </c>
      <c r="H722" s="199">
        <v>44.280000000000001</v>
      </c>
      <c r="I722" s="200"/>
      <c r="L722" s="196"/>
      <c r="M722" s="201"/>
      <c r="N722" s="202"/>
      <c r="O722" s="202"/>
      <c r="P722" s="202"/>
      <c r="Q722" s="202"/>
      <c r="R722" s="202"/>
      <c r="S722" s="202"/>
      <c r="T722" s="203"/>
      <c r="AT722" s="197" t="s">
        <v>145</v>
      </c>
      <c r="AU722" s="197" t="s">
        <v>87</v>
      </c>
      <c r="AV722" s="13" t="s">
        <v>87</v>
      </c>
      <c r="AW722" s="13" t="s">
        <v>37</v>
      </c>
      <c r="AX722" s="13" t="s">
        <v>77</v>
      </c>
      <c r="AY722" s="197" t="s">
        <v>134</v>
      </c>
    </row>
    <row r="723" s="13" customFormat="1">
      <c r="B723" s="196"/>
      <c r="D723" s="186" t="s">
        <v>145</v>
      </c>
      <c r="E723" s="197" t="s">
        <v>3</v>
      </c>
      <c r="F723" s="198" t="s">
        <v>1241</v>
      </c>
      <c r="H723" s="199">
        <v>6.4800000000000004</v>
      </c>
      <c r="I723" s="200"/>
      <c r="L723" s="196"/>
      <c r="M723" s="201"/>
      <c r="N723" s="202"/>
      <c r="O723" s="202"/>
      <c r="P723" s="202"/>
      <c r="Q723" s="202"/>
      <c r="R723" s="202"/>
      <c r="S723" s="202"/>
      <c r="T723" s="203"/>
      <c r="AT723" s="197" t="s">
        <v>145</v>
      </c>
      <c r="AU723" s="197" t="s">
        <v>87</v>
      </c>
      <c r="AV723" s="13" t="s">
        <v>87</v>
      </c>
      <c r="AW723" s="13" t="s">
        <v>37</v>
      </c>
      <c r="AX723" s="13" t="s">
        <v>77</v>
      </c>
      <c r="AY723" s="197" t="s">
        <v>134</v>
      </c>
    </row>
    <row r="724" s="13" customFormat="1">
      <c r="B724" s="196"/>
      <c r="D724" s="186" t="s">
        <v>145</v>
      </c>
      <c r="E724" s="197" t="s">
        <v>3</v>
      </c>
      <c r="F724" s="198" t="s">
        <v>1242</v>
      </c>
      <c r="H724" s="199">
        <v>11.375999999999999</v>
      </c>
      <c r="I724" s="200"/>
      <c r="L724" s="196"/>
      <c r="M724" s="201"/>
      <c r="N724" s="202"/>
      <c r="O724" s="202"/>
      <c r="P724" s="202"/>
      <c r="Q724" s="202"/>
      <c r="R724" s="202"/>
      <c r="S724" s="202"/>
      <c r="T724" s="203"/>
      <c r="AT724" s="197" t="s">
        <v>145</v>
      </c>
      <c r="AU724" s="197" t="s">
        <v>87</v>
      </c>
      <c r="AV724" s="13" t="s">
        <v>87</v>
      </c>
      <c r="AW724" s="13" t="s">
        <v>37</v>
      </c>
      <c r="AX724" s="13" t="s">
        <v>77</v>
      </c>
      <c r="AY724" s="197" t="s">
        <v>134</v>
      </c>
    </row>
    <row r="725" s="14" customFormat="1">
      <c r="B725" s="204"/>
      <c r="D725" s="186" t="s">
        <v>145</v>
      </c>
      <c r="E725" s="205" t="s">
        <v>3</v>
      </c>
      <c r="F725" s="206" t="s">
        <v>192</v>
      </c>
      <c r="H725" s="207">
        <v>62.136000000000003</v>
      </c>
      <c r="I725" s="208"/>
      <c r="L725" s="204"/>
      <c r="M725" s="209"/>
      <c r="N725" s="210"/>
      <c r="O725" s="210"/>
      <c r="P725" s="210"/>
      <c r="Q725" s="210"/>
      <c r="R725" s="210"/>
      <c r="S725" s="210"/>
      <c r="T725" s="211"/>
      <c r="AT725" s="205" t="s">
        <v>145</v>
      </c>
      <c r="AU725" s="205" t="s">
        <v>87</v>
      </c>
      <c r="AV725" s="14" t="s">
        <v>141</v>
      </c>
      <c r="AW725" s="14" t="s">
        <v>37</v>
      </c>
      <c r="AX725" s="14" t="s">
        <v>85</v>
      </c>
      <c r="AY725" s="205" t="s">
        <v>134</v>
      </c>
    </row>
    <row r="726" s="1" customFormat="1" ht="48" customHeight="1">
      <c r="B726" s="172"/>
      <c r="C726" s="173" t="s">
        <v>1243</v>
      </c>
      <c r="D726" s="173" t="s">
        <v>136</v>
      </c>
      <c r="E726" s="174" t="s">
        <v>1244</v>
      </c>
      <c r="F726" s="175" t="s">
        <v>1245</v>
      </c>
      <c r="G726" s="176" t="s">
        <v>295</v>
      </c>
      <c r="H726" s="177">
        <v>0.629</v>
      </c>
      <c r="I726" s="178"/>
      <c r="J726" s="179">
        <f>ROUND(I726*H726,2)</f>
        <v>0</v>
      </c>
      <c r="K726" s="175" t="s">
        <v>140</v>
      </c>
      <c r="L726" s="38"/>
      <c r="M726" s="180" t="s">
        <v>3</v>
      </c>
      <c r="N726" s="181" t="s">
        <v>48</v>
      </c>
      <c r="O726" s="71"/>
      <c r="P726" s="182">
        <f>O726*H726</f>
        <v>0</v>
      </c>
      <c r="Q726" s="182">
        <v>0</v>
      </c>
      <c r="R726" s="182">
        <f>Q726*H726</f>
        <v>0</v>
      </c>
      <c r="S726" s="182">
        <v>0</v>
      </c>
      <c r="T726" s="183">
        <f>S726*H726</f>
        <v>0</v>
      </c>
      <c r="AR726" s="184" t="s">
        <v>217</v>
      </c>
      <c r="AT726" s="184" t="s">
        <v>136</v>
      </c>
      <c r="AU726" s="184" t="s">
        <v>87</v>
      </c>
      <c r="AY726" s="19" t="s">
        <v>134</v>
      </c>
      <c r="BE726" s="185">
        <f>IF(N726="základní",J726,0)</f>
        <v>0</v>
      </c>
      <c r="BF726" s="185">
        <f>IF(N726="snížená",J726,0)</f>
        <v>0</v>
      </c>
      <c r="BG726" s="185">
        <f>IF(N726="zákl. přenesená",J726,0)</f>
        <v>0</v>
      </c>
      <c r="BH726" s="185">
        <f>IF(N726="sníž. přenesená",J726,0)</f>
        <v>0</v>
      </c>
      <c r="BI726" s="185">
        <f>IF(N726="nulová",J726,0)</f>
        <v>0</v>
      </c>
      <c r="BJ726" s="19" t="s">
        <v>85</v>
      </c>
      <c r="BK726" s="185">
        <f>ROUND(I726*H726,2)</f>
        <v>0</v>
      </c>
      <c r="BL726" s="19" t="s">
        <v>217</v>
      </c>
      <c r="BM726" s="184" t="s">
        <v>1246</v>
      </c>
    </row>
    <row r="727" s="1" customFormat="1">
      <c r="B727" s="38"/>
      <c r="D727" s="186" t="s">
        <v>143</v>
      </c>
      <c r="F727" s="187" t="s">
        <v>1247</v>
      </c>
      <c r="I727" s="115"/>
      <c r="L727" s="38"/>
      <c r="M727" s="234"/>
      <c r="N727" s="235"/>
      <c r="O727" s="235"/>
      <c r="P727" s="235"/>
      <c r="Q727" s="235"/>
      <c r="R727" s="235"/>
      <c r="S727" s="235"/>
      <c r="T727" s="236"/>
      <c r="AT727" s="19" t="s">
        <v>143</v>
      </c>
      <c r="AU727" s="19" t="s">
        <v>87</v>
      </c>
    </row>
    <row r="728" s="1" customFormat="1" ht="6.96" customHeight="1">
      <c r="B728" s="54"/>
      <c r="C728" s="55"/>
      <c r="D728" s="55"/>
      <c r="E728" s="55"/>
      <c r="F728" s="55"/>
      <c r="G728" s="55"/>
      <c r="H728" s="55"/>
      <c r="I728" s="134"/>
      <c r="J728" s="55"/>
      <c r="K728" s="55"/>
      <c r="L728" s="38"/>
    </row>
  </sheetData>
  <autoFilter ref="C91:K727"/>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96</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1248</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110</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34</v>
      </c>
      <c r="L20" s="38"/>
    </row>
    <row r="21" s="1" customFormat="1" ht="18" customHeight="1">
      <c r="B21" s="38"/>
      <c r="E21" s="27" t="s">
        <v>35</v>
      </c>
      <c r="I21" s="116" t="s">
        <v>29</v>
      </c>
      <c r="J21" s="27" t="s">
        <v>36</v>
      </c>
      <c r="L21" s="38"/>
    </row>
    <row r="22" s="1" customFormat="1" ht="6.96" customHeight="1">
      <c r="B22" s="38"/>
      <c r="I22" s="115"/>
      <c r="L22" s="38"/>
    </row>
    <row r="23" s="1" customFormat="1" ht="12" customHeight="1">
      <c r="B23" s="38"/>
      <c r="D23" s="32" t="s">
        <v>38</v>
      </c>
      <c r="I23" s="116" t="s">
        <v>26</v>
      </c>
      <c r="J23" s="27" t="s">
        <v>39</v>
      </c>
      <c r="L23" s="38"/>
    </row>
    <row r="24" s="1" customFormat="1" ht="18" customHeight="1">
      <c r="B24" s="38"/>
      <c r="E24" s="27" t="s">
        <v>40</v>
      </c>
      <c r="I24" s="116" t="s">
        <v>29</v>
      </c>
      <c r="J24" s="27" t="s">
        <v>3</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ROUND(J90,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ROUND((SUM(BE90:BE254)),  2)</f>
        <v>0</v>
      </c>
      <c r="I33" s="126">
        <v>0.20999999999999999</v>
      </c>
      <c r="J33" s="125">
        <f>ROUND(((SUM(BE90:BE254))*I33),  2)</f>
        <v>0</v>
      </c>
      <c r="L33" s="38"/>
    </row>
    <row r="34" s="1" customFormat="1" ht="14.4" customHeight="1">
      <c r="B34" s="38"/>
      <c r="E34" s="32" t="s">
        <v>49</v>
      </c>
      <c r="F34" s="125">
        <f>ROUND((SUM(BF90:BF254)),  2)</f>
        <v>0</v>
      </c>
      <c r="I34" s="126">
        <v>0.14999999999999999</v>
      </c>
      <c r="J34" s="125">
        <f>ROUND(((SUM(BF90:BF254))*I34),  2)</f>
        <v>0</v>
      </c>
      <c r="L34" s="38"/>
    </row>
    <row r="35" hidden="1" s="1" customFormat="1" ht="14.4" customHeight="1">
      <c r="B35" s="38"/>
      <c r="E35" s="32" t="s">
        <v>50</v>
      </c>
      <c r="F35" s="125">
        <f>ROUND((SUM(BG90:BG254)),  2)</f>
        <v>0</v>
      </c>
      <c r="I35" s="126">
        <v>0.20999999999999999</v>
      </c>
      <c r="J35" s="125">
        <f>0</f>
        <v>0</v>
      </c>
      <c r="L35" s="38"/>
    </row>
    <row r="36" hidden="1" s="1" customFormat="1" ht="14.4" customHeight="1">
      <c r="B36" s="38"/>
      <c r="E36" s="32" t="s">
        <v>51</v>
      </c>
      <c r="F36" s="125">
        <f>ROUND((SUM(BH90:BH254)),  2)</f>
        <v>0</v>
      </c>
      <c r="I36" s="126">
        <v>0.14999999999999999</v>
      </c>
      <c r="J36" s="125">
        <f>0</f>
        <v>0</v>
      </c>
      <c r="L36" s="38"/>
    </row>
    <row r="37" hidden="1" s="1" customFormat="1" ht="14.4" customHeight="1">
      <c r="B37" s="38"/>
      <c r="E37" s="32" t="s">
        <v>52</v>
      </c>
      <c r="F37" s="125">
        <f>ROUND((SUM(BI90:BI254)),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202 - Provizorní most</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27.9" customHeight="1">
      <c r="B54" s="38"/>
      <c r="C54" s="32" t="s">
        <v>25</v>
      </c>
      <c r="F54" s="27" t="str">
        <f>E15</f>
        <v>Brněnské komunikace a.s.</v>
      </c>
      <c r="I54" s="116" t="s">
        <v>33</v>
      </c>
      <c r="J54" s="36" t="str">
        <f>E21</f>
        <v>Rušar mosty s.r.o. Brno</v>
      </c>
      <c r="L54" s="38"/>
    </row>
    <row r="55" s="1" customFormat="1" ht="15.15" customHeight="1">
      <c r="B55" s="38"/>
      <c r="C55" s="32" t="s">
        <v>31</v>
      </c>
      <c r="F55" s="27" t="str">
        <f>IF(E18="","",E18)</f>
        <v>Vyplň údaj</v>
      </c>
      <c r="I55" s="116" t="s">
        <v>38</v>
      </c>
      <c r="J55" s="36" t="str">
        <f>E24</f>
        <v>Ing. Česmír Rez</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J90</f>
        <v>0</v>
      </c>
      <c r="L59" s="38"/>
      <c r="AU59" s="19" t="s">
        <v>114</v>
      </c>
    </row>
    <row r="60" s="8" customFormat="1" ht="24.96" customHeight="1">
      <c r="B60" s="140"/>
      <c r="D60" s="141" t="s">
        <v>115</v>
      </c>
      <c r="E60" s="142"/>
      <c r="F60" s="142"/>
      <c r="G60" s="142"/>
      <c r="H60" s="142"/>
      <c r="I60" s="143"/>
      <c r="J60" s="144">
        <f>J91</f>
        <v>0</v>
      </c>
      <c r="L60" s="140"/>
    </row>
    <row r="61" s="9" customFormat="1" ht="19.92" customHeight="1">
      <c r="B61" s="145"/>
      <c r="D61" s="146" t="s">
        <v>116</v>
      </c>
      <c r="E61" s="147"/>
      <c r="F61" s="147"/>
      <c r="G61" s="147"/>
      <c r="H61" s="147"/>
      <c r="I61" s="148"/>
      <c r="J61" s="149">
        <f>J92</f>
        <v>0</v>
      </c>
      <c r="L61" s="145"/>
    </row>
    <row r="62" s="9" customFormat="1" ht="19.92" customHeight="1">
      <c r="B62" s="145"/>
      <c r="D62" s="146" t="s">
        <v>427</v>
      </c>
      <c r="E62" s="147"/>
      <c r="F62" s="147"/>
      <c r="G62" s="147"/>
      <c r="H62" s="147"/>
      <c r="I62" s="148"/>
      <c r="J62" s="149">
        <f>J137</f>
        <v>0</v>
      </c>
      <c r="L62" s="145"/>
    </row>
    <row r="63" s="9" customFormat="1" ht="19.92" customHeight="1">
      <c r="B63" s="145"/>
      <c r="D63" s="146" t="s">
        <v>429</v>
      </c>
      <c r="E63" s="147"/>
      <c r="F63" s="147"/>
      <c r="G63" s="147"/>
      <c r="H63" s="147"/>
      <c r="I63" s="148"/>
      <c r="J63" s="149">
        <f>J148</f>
        <v>0</v>
      </c>
      <c r="L63" s="145"/>
    </row>
    <row r="64" s="9" customFormat="1" ht="19.92" customHeight="1">
      <c r="B64" s="145"/>
      <c r="D64" s="146" t="s">
        <v>430</v>
      </c>
      <c r="E64" s="147"/>
      <c r="F64" s="147"/>
      <c r="G64" s="147"/>
      <c r="H64" s="147"/>
      <c r="I64" s="148"/>
      <c r="J64" s="149">
        <f>J152</f>
        <v>0</v>
      </c>
      <c r="L64" s="145"/>
    </row>
    <row r="65" s="9" customFormat="1" ht="19.92" customHeight="1">
      <c r="B65" s="145"/>
      <c r="D65" s="146" t="s">
        <v>117</v>
      </c>
      <c r="E65" s="147"/>
      <c r="F65" s="147"/>
      <c r="G65" s="147"/>
      <c r="H65" s="147"/>
      <c r="I65" s="148"/>
      <c r="J65" s="149">
        <f>J185</f>
        <v>0</v>
      </c>
      <c r="L65" s="145"/>
    </row>
    <row r="66" s="9" customFormat="1" ht="19.92" customHeight="1">
      <c r="B66" s="145"/>
      <c r="D66" s="146" t="s">
        <v>118</v>
      </c>
      <c r="E66" s="147"/>
      <c r="F66" s="147"/>
      <c r="G66" s="147"/>
      <c r="H66" s="147"/>
      <c r="I66" s="148"/>
      <c r="J66" s="149">
        <f>J213</f>
        <v>0</v>
      </c>
      <c r="L66" s="145"/>
    </row>
    <row r="67" s="9" customFormat="1" ht="19.92" customHeight="1">
      <c r="B67" s="145"/>
      <c r="D67" s="146" t="s">
        <v>433</v>
      </c>
      <c r="E67" s="147"/>
      <c r="F67" s="147"/>
      <c r="G67" s="147"/>
      <c r="H67" s="147"/>
      <c r="I67" s="148"/>
      <c r="J67" s="149">
        <f>J246</f>
        <v>0</v>
      </c>
      <c r="L67" s="145"/>
    </row>
    <row r="68" s="8" customFormat="1" ht="24.96" customHeight="1">
      <c r="B68" s="140"/>
      <c r="D68" s="141" t="s">
        <v>1249</v>
      </c>
      <c r="E68" s="142"/>
      <c r="F68" s="142"/>
      <c r="G68" s="142"/>
      <c r="H68" s="142"/>
      <c r="I68" s="143"/>
      <c r="J68" s="144">
        <f>J249</f>
        <v>0</v>
      </c>
      <c r="L68" s="140"/>
    </row>
    <row r="69" s="9" customFormat="1" ht="19.92" customHeight="1">
      <c r="B69" s="145"/>
      <c r="D69" s="146" t="s">
        <v>1250</v>
      </c>
      <c r="E69" s="147"/>
      <c r="F69" s="147"/>
      <c r="G69" s="147"/>
      <c r="H69" s="147"/>
      <c r="I69" s="148"/>
      <c r="J69" s="149">
        <f>J250</f>
        <v>0</v>
      </c>
      <c r="L69" s="145"/>
    </row>
    <row r="70" s="9" customFormat="1" ht="19.92" customHeight="1">
      <c r="B70" s="145"/>
      <c r="D70" s="146" t="s">
        <v>1251</v>
      </c>
      <c r="E70" s="147"/>
      <c r="F70" s="147"/>
      <c r="G70" s="147"/>
      <c r="H70" s="147"/>
      <c r="I70" s="148"/>
      <c r="J70" s="149">
        <f>J253</f>
        <v>0</v>
      </c>
      <c r="L70" s="145"/>
    </row>
    <row r="71" s="1" customFormat="1" ht="21.84" customHeight="1">
      <c r="B71" s="38"/>
      <c r="I71" s="115"/>
      <c r="L71" s="38"/>
    </row>
    <row r="72" s="1" customFormat="1" ht="6.96" customHeight="1">
      <c r="B72" s="54"/>
      <c r="C72" s="55"/>
      <c r="D72" s="55"/>
      <c r="E72" s="55"/>
      <c r="F72" s="55"/>
      <c r="G72" s="55"/>
      <c r="H72" s="55"/>
      <c r="I72" s="134"/>
      <c r="J72" s="55"/>
      <c r="K72" s="55"/>
      <c r="L72" s="38"/>
    </row>
    <row r="76" s="1" customFormat="1" ht="6.96" customHeight="1">
      <c r="B76" s="56"/>
      <c r="C76" s="57"/>
      <c r="D76" s="57"/>
      <c r="E76" s="57"/>
      <c r="F76" s="57"/>
      <c r="G76" s="57"/>
      <c r="H76" s="57"/>
      <c r="I76" s="135"/>
      <c r="J76" s="57"/>
      <c r="K76" s="57"/>
      <c r="L76" s="38"/>
    </row>
    <row r="77" s="1" customFormat="1" ht="24.96" customHeight="1">
      <c r="B77" s="38"/>
      <c r="C77" s="23" t="s">
        <v>119</v>
      </c>
      <c r="I77" s="115"/>
      <c r="L77" s="38"/>
    </row>
    <row r="78" s="1" customFormat="1" ht="6.96" customHeight="1">
      <c r="B78" s="38"/>
      <c r="I78" s="115"/>
      <c r="L78" s="38"/>
    </row>
    <row r="79" s="1" customFormat="1" ht="12" customHeight="1">
      <c r="B79" s="38"/>
      <c r="C79" s="32" t="s">
        <v>17</v>
      </c>
      <c r="I79" s="115"/>
      <c r="L79" s="38"/>
    </row>
    <row r="80" s="1" customFormat="1" ht="16.5" customHeight="1">
      <c r="B80" s="38"/>
      <c r="E80" s="114" t="str">
        <f>E7</f>
        <v>Most ev.č. BM-665 přes náhon u areálu Komety</v>
      </c>
      <c r="F80" s="32"/>
      <c r="G80" s="32"/>
      <c r="H80" s="32"/>
      <c r="I80" s="115"/>
      <c r="L80" s="38"/>
    </row>
    <row r="81" s="1" customFormat="1" ht="12" customHeight="1">
      <c r="B81" s="38"/>
      <c r="C81" s="32" t="s">
        <v>107</v>
      </c>
      <c r="I81" s="115"/>
      <c r="L81" s="38"/>
    </row>
    <row r="82" s="1" customFormat="1" ht="16.5" customHeight="1">
      <c r="B82" s="38"/>
      <c r="E82" s="61" t="str">
        <f>E9</f>
        <v>202 - Provizorní most</v>
      </c>
      <c r="F82" s="1"/>
      <c r="G82" s="1"/>
      <c r="H82" s="1"/>
      <c r="I82" s="115"/>
      <c r="L82" s="38"/>
    </row>
    <row r="83" s="1" customFormat="1" ht="6.96" customHeight="1">
      <c r="B83" s="38"/>
      <c r="I83" s="115"/>
      <c r="L83" s="38"/>
    </row>
    <row r="84" s="1" customFormat="1" ht="12" customHeight="1">
      <c r="B84" s="38"/>
      <c r="C84" s="32" t="s">
        <v>21</v>
      </c>
      <c r="F84" s="27" t="str">
        <f>F12</f>
        <v>Brno - Pisárky</v>
      </c>
      <c r="I84" s="116" t="s">
        <v>23</v>
      </c>
      <c r="J84" s="63" t="str">
        <f>IF(J12="","",J12)</f>
        <v>23. 5. 2019</v>
      </c>
      <c r="L84" s="38"/>
    </row>
    <row r="85" s="1" customFormat="1" ht="6.96" customHeight="1">
      <c r="B85" s="38"/>
      <c r="I85" s="115"/>
      <c r="L85" s="38"/>
    </row>
    <row r="86" s="1" customFormat="1" ht="27.9" customHeight="1">
      <c r="B86" s="38"/>
      <c r="C86" s="32" t="s">
        <v>25</v>
      </c>
      <c r="F86" s="27" t="str">
        <f>E15</f>
        <v>Brněnské komunikace a.s.</v>
      </c>
      <c r="I86" s="116" t="s">
        <v>33</v>
      </c>
      <c r="J86" s="36" t="str">
        <f>E21</f>
        <v>Rušar mosty s.r.o. Brno</v>
      </c>
      <c r="L86" s="38"/>
    </row>
    <row r="87" s="1" customFormat="1" ht="15.15" customHeight="1">
      <c r="B87" s="38"/>
      <c r="C87" s="32" t="s">
        <v>31</v>
      </c>
      <c r="F87" s="27" t="str">
        <f>IF(E18="","",E18)</f>
        <v>Vyplň údaj</v>
      </c>
      <c r="I87" s="116" t="s">
        <v>38</v>
      </c>
      <c r="J87" s="36" t="str">
        <f>E24</f>
        <v>Ing. Česmír Rez</v>
      </c>
      <c r="L87" s="38"/>
    </row>
    <row r="88" s="1" customFormat="1" ht="10.32" customHeight="1">
      <c r="B88" s="38"/>
      <c r="I88" s="115"/>
      <c r="L88" s="38"/>
    </row>
    <row r="89" s="10" customFormat="1" ht="29.28" customHeight="1">
      <c r="B89" s="150"/>
      <c r="C89" s="151" t="s">
        <v>120</v>
      </c>
      <c r="D89" s="152" t="s">
        <v>62</v>
      </c>
      <c r="E89" s="152" t="s">
        <v>58</v>
      </c>
      <c r="F89" s="152" t="s">
        <v>59</v>
      </c>
      <c r="G89" s="152" t="s">
        <v>121</v>
      </c>
      <c r="H89" s="152" t="s">
        <v>122</v>
      </c>
      <c r="I89" s="153" t="s">
        <v>123</v>
      </c>
      <c r="J89" s="152" t="s">
        <v>113</v>
      </c>
      <c r="K89" s="154" t="s">
        <v>124</v>
      </c>
      <c r="L89" s="150"/>
      <c r="M89" s="79" t="s">
        <v>3</v>
      </c>
      <c r="N89" s="80" t="s">
        <v>47</v>
      </c>
      <c r="O89" s="80" t="s">
        <v>125</v>
      </c>
      <c r="P89" s="80" t="s">
        <v>126</v>
      </c>
      <c r="Q89" s="80" t="s">
        <v>127</v>
      </c>
      <c r="R89" s="80" t="s">
        <v>128</v>
      </c>
      <c r="S89" s="80" t="s">
        <v>129</v>
      </c>
      <c r="T89" s="81" t="s">
        <v>130</v>
      </c>
    </row>
    <row r="90" s="1" customFormat="1" ht="22.8" customHeight="1">
      <c r="B90" s="38"/>
      <c r="C90" s="84" t="s">
        <v>131</v>
      </c>
      <c r="I90" s="115"/>
      <c r="J90" s="155">
        <f>BK90</f>
        <v>0</v>
      </c>
      <c r="L90" s="38"/>
      <c r="M90" s="82"/>
      <c r="N90" s="67"/>
      <c r="O90" s="67"/>
      <c r="P90" s="156">
        <f>P91+P249</f>
        <v>0</v>
      </c>
      <c r="Q90" s="67"/>
      <c r="R90" s="156">
        <f>R91+R249</f>
        <v>58.297483000000007</v>
      </c>
      <c r="S90" s="67"/>
      <c r="T90" s="157">
        <f>T91+T249</f>
        <v>17.590199999999999</v>
      </c>
      <c r="AT90" s="19" t="s">
        <v>76</v>
      </c>
      <c r="AU90" s="19" t="s">
        <v>114</v>
      </c>
      <c r="BK90" s="158">
        <f>BK91+BK249</f>
        <v>0</v>
      </c>
    </row>
    <row r="91" s="11" customFormat="1" ht="25.92" customHeight="1">
      <c r="B91" s="159"/>
      <c r="D91" s="160" t="s">
        <v>76</v>
      </c>
      <c r="E91" s="161" t="s">
        <v>132</v>
      </c>
      <c r="F91" s="161" t="s">
        <v>133</v>
      </c>
      <c r="I91" s="162"/>
      <c r="J91" s="163">
        <f>BK91</f>
        <v>0</v>
      </c>
      <c r="L91" s="159"/>
      <c r="M91" s="164"/>
      <c r="N91" s="165"/>
      <c r="O91" s="165"/>
      <c r="P91" s="166">
        <f>P92+P137+P148+P152+P185+P213+P246</f>
        <v>0</v>
      </c>
      <c r="Q91" s="165"/>
      <c r="R91" s="166">
        <f>R92+R137+R148+R152+R185+R213+R246</f>
        <v>58.297483000000007</v>
      </c>
      <c r="S91" s="165"/>
      <c r="T91" s="167">
        <f>T92+T137+T148+T152+T185+T213+T246</f>
        <v>17.590199999999999</v>
      </c>
      <c r="AR91" s="160" t="s">
        <v>85</v>
      </c>
      <c r="AT91" s="168" t="s">
        <v>76</v>
      </c>
      <c r="AU91" s="168" t="s">
        <v>77</v>
      </c>
      <c r="AY91" s="160" t="s">
        <v>134</v>
      </c>
      <c r="BK91" s="169">
        <f>BK92+BK137+BK148+BK152+BK185+BK213+BK246</f>
        <v>0</v>
      </c>
    </row>
    <row r="92" s="11" customFormat="1" ht="22.8" customHeight="1">
      <c r="B92" s="159"/>
      <c r="D92" s="160" t="s">
        <v>76</v>
      </c>
      <c r="E92" s="170" t="s">
        <v>85</v>
      </c>
      <c r="F92" s="170" t="s">
        <v>135</v>
      </c>
      <c r="I92" s="162"/>
      <c r="J92" s="171">
        <f>BK92</f>
        <v>0</v>
      </c>
      <c r="L92" s="159"/>
      <c r="M92" s="164"/>
      <c r="N92" s="165"/>
      <c r="O92" s="165"/>
      <c r="P92" s="166">
        <f>SUM(P93:P136)</f>
        <v>0</v>
      </c>
      <c r="Q92" s="165"/>
      <c r="R92" s="166">
        <f>SUM(R93:R136)</f>
        <v>0.001163</v>
      </c>
      <c r="S92" s="165"/>
      <c r="T92" s="167">
        <f>SUM(T93:T136)</f>
        <v>6.4901999999999997</v>
      </c>
      <c r="AR92" s="160" t="s">
        <v>85</v>
      </c>
      <c r="AT92" s="168" t="s">
        <v>76</v>
      </c>
      <c r="AU92" s="168" t="s">
        <v>85</v>
      </c>
      <c r="AY92" s="160" t="s">
        <v>134</v>
      </c>
      <c r="BK92" s="169">
        <f>SUM(BK93:BK136)</f>
        <v>0</v>
      </c>
    </row>
    <row r="93" s="1" customFormat="1" ht="60" customHeight="1">
      <c r="B93" s="172"/>
      <c r="C93" s="173" t="s">
        <v>85</v>
      </c>
      <c r="D93" s="173" t="s">
        <v>136</v>
      </c>
      <c r="E93" s="174" t="s">
        <v>1252</v>
      </c>
      <c r="F93" s="175" t="s">
        <v>1253</v>
      </c>
      <c r="G93" s="176" t="s">
        <v>139</v>
      </c>
      <c r="H93" s="177">
        <v>3.52</v>
      </c>
      <c r="I93" s="178"/>
      <c r="J93" s="179">
        <f>ROUND(I93*H93,2)</f>
        <v>0</v>
      </c>
      <c r="K93" s="175" t="s">
        <v>140</v>
      </c>
      <c r="L93" s="38"/>
      <c r="M93" s="180" t="s">
        <v>3</v>
      </c>
      <c r="N93" s="181" t="s">
        <v>48</v>
      </c>
      <c r="O93" s="71"/>
      <c r="P93" s="182">
        <f>O93*H93</f>
        <v>0</v>
      </c>
      <c r="Q93" s="182">
        <v>0</v>
      </c>
      <c r="R93" s="182">
        <f>Q93*H93</f>
        <v>0</v>
      </c>
      <c r="S93" s="182">
        <v>0.26000000000000001</v>
      </c>
      <c r="T93" s="183">
        <f>S93*H93</f>
        <v>0.91520000000000001</v>
      </c>
      <c r="AR93" s="184" t="s">
        <v>141</v>
      </c>
      <c r="AT93" s="184" t="s">
        <v>136</v>
      </c>
      <c r="AU93" s="184" t="s">
        <v>87</v>
      </c>
      <c r="AY93" s="19" t="s">
        <v>134</v>
      </c>
      <c r="BE93" s="185">
        <f>IF(N93="základní",J93,0)</f>
        <v>0</v>
      </c>
      <c r="BF93" s="185">
        <f>IF(N93="snížená",J93,0)</f>
        <v>0</v>
      </c>
      <c r="BG93" s="185">
        <f>IF(N93="zákl. přenesená",J93,0)</f>
        <v>0</v>
      </c>
      <c r="BH93" s="185">
        <f>IF(N93="sníž. přenesená",J93,0)</f>
        <v>0</v>
      </c>
      <c r="BI93" s="185">
        <f>IF(N93="nulová",J93,0)</f>
        <v>0</v>
      </c>
      <c r="BJ93" s="19" t="s">
        <v>85</v>
      </c>
      <c r="BK93" s="185">
        <f>ROUND(I93*H93,2)</f>
        <v>0</v>
      </c>
      <c r="BL93" s="19" t="s">
        <v>141</v>
      </c>
      <c r="BM93" s="184" t="s">
        <v>1254</v>
      </c>
    </row>
    <row r="94" s="1" customFormat="1">
      <c r="B94" s="38"/>
      <c r="D94" s="186" t="s">
        <v>143</v>
      </c>
      <c r="F94" s="187" t="s">
        <v>1255</v>
      </c>
      <c r="I94" s="115"/>
      <c r="L94" s="38"/>
      <c r="M94" s="188"/>
      <c r="N94" s="71"/>
      <c r="O94" s="71"/>
      <c r="P94" s="71"/>
      <c r="Q94" s="71"/>
      <c r="R94" s="71"/>
      <c r="S94" s="71"/>
      <c r="T94" s="72"/>
      <c r="AT94" s="19" t="s">
        <v>143</v>
      </c>
      <c r="AU94" s="19" t="s">
        <v>87</v>
      </c>
    </row>
    <row r="95" s="12" customFormat="1">
      <c r="B95" s="189"/>
      <c r="D95" s="186" t="s">
        <v>145</v>
      </c>
      <c r="E95" s="190" t="s">
        <v>3</v>
      </c>
      <c r="F95" s="191" t="s">
        <v>1256</v>
      </c>
      <c r="H95" s="190" t="s">
        <v>3</v>
      </c>
      <c r="I95" s="192"/>
      <c r="L95" s="189"/>
      <c r="M95" s="193"/>
      <c r="N95" s="194"/>
      <c r="O95" s="194"/>
      <c r="P95" s="194"/>
      <c r="Q95" s="194"/>
      <c r="R95" s="194"/>
      <c r="S95" s="194"/>
      <c r="T95" s="195"/>
      <c r="AT95" s="190" t="s">
        <v>145</v>
      </c>
      <c r="AU95" s="190" t="s">
        <v>87</v>
      </c>
      <c r="AV95" s="12" t="s">
        <v>85</v>
      </c>
      <c r="AW95" s="12" t="s">
        <v>37</v>
      </c>
      <c r="AX95" s="12" t="s">
        <v>77</v>
      </c>
      <c r="AY95" s="190" t="s">
        <v>134</v>
      </c>
    </row>
    <row r="96" s="13" customFormat="1">
      <c r="B96" s="196"/>
      <c r="D96" s="186" t="s">
        <v>145</v>
      </c>
      <c r="E96" s="197" t="s">
        <v>3</v>
      </c>
      <c r="F96" s="198" t="s">
        <v>1257</v>
      </c>
      <c r="H96" s="199">
        <v>3.52</v>
      </c>
      <c r="I96" s="200"/>
      <c r="L96" s="196"/>
      <c r="M96" s="201"/>
      <c r="N96" s="202"/>
      <c r="O96" s="202"/>
      <c r="P96" s="202"/>
      <c r="Q96" s="202"/>
      <c r="R96" s="202"/>
      <c r="S96" s="202"/>
      <c r="T96" s="203"/>
      <c r="AT96" s="197" t="s">
        <v>145</v>
      </c>
      <c r="AU96" s="197" t="s">
        <v>87</v>
      </c>
      <c r="AV96" s="13" t="s">
        <v>87</v>
      </c>
      <c r="AW96" s="13" t="s">
        <v>37</v>
      </c>
      <c r="AX96" s="13" t="s">
        <v>85</v>
      </c>
      <c r="AY96" s="197" t="s">
        <v>134</v>
      </c>
    </row>
    <row r="97" s="1" customFormat="1" ht="48" customHeight="1">
      <c r="B97" s="172"/>
      <c r="C97" s="173" t="s">
        <v>87</v>
      </c>
      <c r="D97" s="173" t="s">
        <v>136</v>
      </c>
      <c r="E97" s="174" t="s">
        <v>1258</v>
      </c>
      <c r="F97" s="175" t="s">
        <v>1259</v>
      </c>
      <c r="G97" s="176" t="s">
        <v>139</v>
      </c>
      <c r="H97" s="177">
        <v>2.5</v>
      </c>
      <c r="I97" s="178"/>
      <c r="J97" s="179">
        <f>ROUND(I97*H97,2)</f>
        <v>0</v>
      </c>
      <c r="K97" s="175" t="s">
        <v>140</v>
      </c>
      <c r="L97" s="38"/>
      <c r="M97" s="180" t="s">
        <v>3</v>
      </c>
      <c r="N97" s="181" t="s">
        <v>48</v>
      </c>
      <c r="O97" s="71"/>
      <c r="P97" s="182">
        <f>O97*H97</f>
        <v>0</v>
      </c>
      <c r="Q97" s="182">
        <v>0</v>
      </c>
      <c r="R97" s="182">
        <f>Q97*H97</f>
        <v>0</v>
      </c>
      <c r="S97" s="182">
        <v>0.098000000000000004</v>
      </c>
      <c r="T97" s="183">
        <f>S97*H97</f>
        <v>0.245</v>
      </c>
      <c r="AR97" s="184" t="s">
        <v>141</v>
      </c>
      <c r="AT97" s="184" t="s">
        <v>136</v>
      </c>
      <c r="AU97" s="184" t="s">
        <v>87</v>
      </c>
      <c r="AY97" s="19" t="s">
        <v>134</v>
      </c>
      <c r="BE97" s="185">
        <f>IF(N97="základní",J97,0)</f>
        <v>0</v>
      </c>
      <c r="BF97" s="185">
        <f>IF(N97="snížená",J97,0)</f>
        <v>0</v>
      </c>
      <c r="BG97" s="185">
        <f>IF(N97="zákl. přenesená",J97,0)</f>
        <v>0</v>
      </c>
      <c r="BH97" s="185">
        <f>IF(N97="sníž. přenesená",J97,0)</f>
        <v>0</v>
      </c>
      <c r="BI97" s="185">
        <f>IF(N97="nulová",J97,0)</f>
        <v>0</v>
      </c>
      <c r="BJ97" s="19" t="s">
        <v>85</v>
      </c>
      <c r="BK97" s="185">
        <f>ROUND(I97*H97,2)</f>
        <v>0</v>
      </c>
      <c r="BL97" s="19" t="s">
        <v>141</v>
      </c>
      <c r="BM97" s="184" t="s">
        <v>1260</v>
      </c>
    </row>
    <row r="98" s="1" customFormat="1">
      <c r="B98" s="38"/>
      <c r="D98" s="186" t="s">
        <v>143</v>
      </c>
      <c r="F98" s="187" t="s">
        <v>188</v>
      </c>
      <c r="I98" s="115"/>
      <c r="L98" s="38"/>
      <c r="M98" s="188"/>
      <c r="N98" s="71"/>
      <c r="O98" s="71"/>
      <c r="P98" s="71"/>
      <c r="Q98" s="71"/>
      <c r="R98" s="71"/>
      <c r="S98" s="71"/>
      <c r="T98" s="72"/>
      <c r="AT98" s="19" t="s">
        <v>143</v>
      </c>
      <c r="AU98" s="19" t="s">
        <v>87</v>
      </c>
    </row>
    <row r="99" s="12" customFormat="1">
      <c r="B99" s="189"/>
      <c r="D99" s="186" t="s">
        <v>145</v>
      </c>
      <c r="E99" s="190" t="s">
        <v>3</v>
      </c>
      <c r="F99" s="191" t="s">
        <v>1261</v>
      </c>
      <c r="H99" s="190" t="s">
        <v>3</v>
      </c>
      <c r="I99" s="192"/>
      <c r="L99" s="189"/>
      <c r="M99" s="193"/>
      <c r="N99" s="194"/>
      <c r="O99" s="194"/>
      <c r="P99" s="194"/>
      <c r="Q99" s="194"/>
      <c r="R99" s="194"/>
      <c r="S99" s="194"/>
      <c r="T99" s="195"/>
      <c r="AT99" s="190" t="s">
        <v>145</v>
      </c>
      <c r="AU99" s="190" t="s">
        <v>87</v>
      </c>
      <c r="AV99" s="12" t="s">
        <v>85</v>
      </c>
      <c r="AW99" s="12" t="s">
        <v>37</v>
      </c>
      <c r="AX99" s="12" t="s">
        <v>77</v>
      </c>
      <c r="AY99" s="190" t="s">
        <v>134</v>
      </c>
    </row>
    <row r="100" s="13" customFormat="1">
      <c r="B100" s="196"/>
      <c r="D100" s="186" t="s">
        <v>145</v>
      </c>
      <c r="E100" s="197" t="s">
        <v>3</v>
      </c>
      <c r="F100" s="198" t="s">
        <v>1262</v>
      </c>
      <c r="H100" s="199">
        <v>2.5</v>
      </c>
      <c r="I100" s="200"/>
      <c r="L100" s="196"/>
      <c r="M100" s="201"/>
      <c r="N100" s="202"/>
      <c r="O100" s="202"/>
      <c r="P100" s="202"/>
      <c r="Q100" s="202"/>
      <c r="R100" s="202"/>
      <c r="S100" s="202"/>
      <c r="T100" s="203"/>
      <c r="AT100" s="197" t="s">
        <v>145</v>
      </c>
      <c r="AU100" s="197" t="s">
        <v>87</v>
      </c>
      <c r="AV100" s="13" t="s">
        <v>87</v>
      </c>
      <c r="AW100" s="13" t="s">
        <v>37</v>
      </c>
      <c r="AX100" s="13" t="s">
        <v>85</v>
      </c>
      <c r="AY100" s="197" t="s">
        <v>134</v>
      </c>
    </row>
    <row r="101" s="1" customFormat="1" ht="48" customHeight="1">
      <c r="B101" s="172"/>
      <c r="C101" s="173" t="s">
        <v>154</v>
      </c>
      <c r="D101" s="173" t="s">
        <v>136</v>
      </c>
      <c r="E101" s="174" t="s">
        <v>1263</v>
      </c>
      <c r="F101" s="175" t="s">
        <v>1264</v>
      </c>
      <c r="G101" s="176" t="s">
        <v>304</v>
      </c>
      <c r="H101" s="177">
        <v>26</v>
      </c>
      <c r="I101" s="178"/>
      <c r="J101" s="179">
        <f>ROUND(I101*H101,2)</f>
        <v>0</v>
      </c>
      <c r="K101" s="175" t="s">
        <v>140</v>
      </c>
      <c r="L101" s="38"/>
      <c r="M101" s="180" t="s">
        <v>3</v>
      </c>
      <c r="N101" s="181" t="s">
        <v>48</v>
      </c>
      <c r="O101" s="71"/>
      <c r="P101" s="182">
        <f>O101*H101</f>
        <v>0</v>
      </c>
      <c r="Q101" s="182">
        <v>0</v>
      </c>
      <c r="R101" s="182">
        <f>Q101*H101</f>
        <v>0</v>
      </c>
      <c r="S101" s="182">
        <v>0.20499999999999999</v>
      </c>
      <c r="T101" s="183">
        <f>S101*H101</f>
        <v>5.3300000000000001</v>
      </c>
      <c r="AR101" s="184" t="s">
        <v>141</v>
      </c>
      <c r="AT101" s="184" t="s">
        <v>136</v>
      </c>
      <c r="AU101" s="184" t="s">
        <v>87</v>
      </c>
      <c r="AY101" s="19" t="s">
        <v>134</v>
      </c>
      <c r="BE101" s="185">
        <f>IF(N101="základní",J101,0)</f>
        <v>0</v>
      </c>
      <c r="BF101" s="185">
        <f>IF(N101="snížená",J101,0)</f>
        <v>0</v>
      </c>
      <c r="BG101" s="185">
        <f>IF(N101="zákl. přenesená",J101,0)</f>
        <v>0</v>
      </c>
      <c r="BH101" s="185">
        <f>IF(N101="sníž. přenesená",J101,0)</f>
        <v>0</v>
      </c>
      <c r="BI101" s="185">
        <f>IF(N101="nulová",J101,0)</f>
        <v>0</v>
      </c>
      <c r="BJ101" s="19" t="s">
        <v>85</v>
      </c>
      <c r="BK101" s="185">
        <f>ROUND(I101*H101,2)</f>
        <v>0</v>
      </c>
      <c r="BL101" s="19" t="s">
        <v>141</v>
      </c>
      <c r="BM101" s="184" t="s">
        <v>1265</v>
      </c>
    </row>
    <row r="102" s="1" customFormat="1">
      <c r="B102" s="38"/>
      <c r="D102" s="186" t="s">
        <v>143</v>
      </c>
      <c r="F102" s="187" t="s">
        <v>1266</v>
      </c>
      <c r="I102" s="115"/>
      <c r="L102" s="38"/>
      <c r="M102" s="188"/>
      <c r="N102" s="71"/>
      <c r="O102" s="71"/>
      <c r="P102" s="71"/>
      <c r="Q102" s="71"/>
      <c r="R102" s="71"/>
      <c r="S102" s="71"/>
      <c r="T102" s="72"/>
      <c r="AT102" s="19" t="s">
        <v>143</v>
      </c>
      <c r="AU102" s="19" t="s">
        <v>87</v>
      </c>
    </row>
    <row r="103" s="12" customFormat="1">
      <c r="B103" s="189"/>
      <c r="D103" s="186" t="s">
        <v>145</v>
      </c>
      <c r="E103" s="190" t="s">
        <v>3</v>
      </c>
      <c r="F103" s="191" t="s">
        <v>1256</v>
      </c>
      <c r="H103" s="190" t="s">
        <v>3</v>
      </c>
      <c r="I103" s="192"/>
      <c r="L103" s="189"/>
      <c r="M103" s="193"/>
      <c r="N103" s="194"/>
      <c r="O103" s="194"/>
      <c r="P103" s="194"/>
      <c r="Q103" s="194"/>
      <c r="R103" s="194"/>
      <c r="S103" s="194"/>
      <c r="T103" s="195"/>
      <c r="AT103" s="190" t="s">
        <v>145</v>
      </c>
      <c r="AU103" s="190" t="s">
        <v>87</v>
      </c>
      <c r="AV103" s="12" t="s">
        <v>85</v>
      </c>
      <c r="AW103" s="12" t="s">
        <v>37</v>
      </c>
      <c r="AX103" s="12" t="s">
        <v>77</v>
      </c>
      <c r="AY103" s="190" t="s">
        <v>134</v>
      </c>
    </row>
    <row r="104" s="13" customFormat="1">
      <c r="B104" s="196"/>
      <c r="D104" s="186" t="s">
        <v>145</v>
      </c>
      <c r="E104" s="197" t="s">
        <v>3</v>
      </c>
      <c r="F104" s="198" t="s">
        <v>1267</v>
      </c>
      <c r="H104" s="199">
        <v>13</v>
      </c>
      <c r="I104" s="200"/>
      <c r="L104" s="196"/>
      <c r="M104" s="201"/>
      <c r="N104" s="202"/>
      <c r="O104" s="202"/>
      <c r="P104" s="202"/>
      <c r="Q104" s="202"/>
      <c r="R104" s="202"/>
      <c r="S104" s="202"/>
      <c r="T104" s="203"/>
      <c r="AT104" s="197" t="s">
        <v>145</v>
      </c>
      <c r="AU104" s="197" t="s">
        <v>87</v>
      </c>
      <c r="AV104" s="13" t="s">
        <v>87</v>
      </c>
      <c r="AW104" s="13" t="s">
        <v>37</v>
      </c>
      <c r="AX104" s="13" t="s">
        <v>77</v>
      </c>
      <c r="AY104" s="197" t="s">
        <v>134</v>
      </c>
    </row>
    <row r="105" s="13" customFormat="1">
      <c r="B105" s="196"/>
      <c r="D105" s="186" t="s">
        <v>145</v>
      </c>
      <c r="E105" s="197" t="s">
        <v>3</v>
      </c>
      <c r="F105" s="198" t="s">
        <v>1268</v>
      </c>
      <c r="H105" s="199">
        <v>13</v>
      </c>
      <c r="I105" s="200"/>
      <c r="L105" s="196"/>
      <c r="M105" s="201"/>
      <c r="N105" s="202"/>
      <c r="O105" s="202"/>
      <c r="P105" s="202"/>
      <c r="Q105" s="202"/>
      <c r="R105" s="202"/>
      <c r="S105" s="202"/>
      <c r="T105" s="203"/>
      <c r="AT105" s="197" t="s">
        <v>145</v>
      </c>
      <c r="AU105" s="197" t="s">
        <v>87</v>
      </c>
      <c r="AV105" s="13" t="s">
        <v>87</v>
      </c>
      <c r="AW105" s="13" t="s">
        <v>37</v>
      </c>
      <c r="AX105" s="13" t="s">
        <v>77</v>
      </c>
      <c r="AY105" s="197" t="s">
        <v>134</v>
      </c>
    </row>
    <row r="106" s="14" customFormat="1">
      <c r="B106" s="204"/>
      <c r="D106" s="186" t="s">
        <v>145</v>
      </c>
      <c r="E106" s="205" t="s">
        <v>3</v>
      </c>
      <c r="F106" s="206" t="s">
        <v>192</v>
      </c>
      <c r="H106" s="207">
        <v>26</v>
      </c>
      <c r="I106" s="208"/>
      <c r="L106" s="204"/>
      <c r="M106" s="209"/>
      <c r="N106" s="210"/>
      <c r="O106" s="210"/>
      <c r="P106" s="210"/>
      <c r="Q106" s="210"/>
      <c r="R106" s="210"/>
      <c r="S106" s="210"/>
      <c r="T106" s="211"/>
      <c r="AT106" s="205" t="s">
        <v>145</v>
      </c>
      <c r="AU106" s="205" t="s">
        <v>87</v>
      </c>
      <c r="AV106" s="14" t="s">
        <v>141</v>
      </c>
      <c r="AW106" s="14" t="s">
        <v>37</v>
      </c>
      <c r="AX106" s="14" t="s">
        <v>85</v>
      </c>
      <c r="AY106" s="205" t="s">
        <v>134</v>
      </c>
    </row>
    <row r="107" s="1" customFormat="1" ht="36" customHeight="1">
      <c r="B107" s="172"/>
      <c r="C107" s="173" t="s">
        <v>141</v>
      </c>
      <c r="D107" s="173" t="s">
        <v>136</v>
      </c>
      <c r="E107" s="174" t="s">
        <v>1269</v>
      </c>
      <c r="F107" s="175" t="s">
        <v>1270</v>
      </c>
      <c r="G107" s="176" t="s">
        <v>265</v>
      </c>
      <c r="H107" s="177">
        <v>8.4000000000000004</v>
      </c>
      <c r="I107" s="178"/>
      <c r="J107" s="179">
        <f>ROUND(I107*H107,2)</f>
        <v>0</v>
      </c>
      <c r="K107" s="175" t="s">
        <v>140</v>
      </c>
      <c r="L107" s="38"/>
      <c r="M107" s="180" t="s">
        <v>3</v>
      </c>
      <c r="N107" s="181" t="s">
        <v>48</v>
      </c>
      <c r="O107" s="71"/>
      <c r="P107" s="182">
        <f>O107*H107</f>
        <v>0</v>
      </c>
      <c r="Q107" s="182">
        <v>0</v>
      </c>
      <c r="R107" s="182">
        <f>Q107*H107</f>
        <v>0</v>
      </c>
      <c r="S107" s="182">
        <v>0</v>
      </c>
      <c r="T107" s="183">
        <f>S107*H107</f>
        <v>0</v>
      </c>
      <c r="AR107" s="184" t="s">
        <v>141</v>
      </c>
      <c r="AT107" s="184" t="s">
        <v>136</v>
      </c>
      <c r="AU107" s="184" t="s">
        <v>87</v>
      </c>
      <c r="AY107" s="19" t="s">
        <v>134</v>
      </c>
      <c r="BE107" s="185">
        <f>IF(N107="základní",J107,0)</f>
        <v>0</v>
      </c>
      <c r="BF107" s="185">
        <f>IF(N107="snížená",J107,0)</f>
        <v>0</v>
      </c>
      <c r="BG107" s="185">
        <f>IF(N107="zákl. přenesená",J107,0)</f>
        <v>0</v>
      </c>
      <c r="BH107" s="185">
        <f>IF(N107="sníž. přenesená",J107,0)</f>
        <v>0</v>
      </c>
      <c r="BI107" s="185">
        <f>IF(N107="nulová",J107,0)</f>
        <v>0</v>
      </c>
      <c r="BJ107" s="19" t="s">
        <v>85</v>
      </c>
      <c r="BK107" s="185">
        <f>ROUND(I107*H107,2)</f>
        <v>0</v>
      </c>
      <c r="BL107" s="19" t="s">
        <v>141</v>
      </c>
      <c r="BM107" s="184" t="s">
        <v>1271</v>
      </c>
    </row>
    <row r="108" s="1" customFormat="1">
      <c r="B108" s="38"/>
      <c r="D108" s="186" t="s">
        <v>143</v>
      </c>
      <c r="F108" s="187" t="s">
        <v>456</v>
      </c>
      <c r="I108" s="115"/>
      <c r="L108" s="38"/>
      <c r="M108" s="188"/>
      <c r="N108" s="71"/>
      <c r="O108" s="71"/>
      <c r="P108" s="71"/>
      <c r="Q108" s="71"/>
      <c r="R108" s="71"/>
      <c r="S108" s="71"/>
      <c r="T108" s="72"/>
      <c r="AT108" s="19" t="s">
        <v>143</v>
      </c>
      <c r="AU108" s="19" t="s">
        <v>87</v>
      </c>
    </row>
    <row r="109" s="12" customFormat="1">
      <c r="B109" s="189"/>
      <c r="D109" s="186" t="s">
        <v>145</v>
      </c>
      <c r="E109" s="190" t="s">
        <v>3</v>
      </c>
      <c r="F109" s="191" t="s">
        <v>1272</v>
      </c>
      <c r="H109" s="190" t="s">
        <v>3</v>
      </c>
      <c r="I109" s="192"/>
      <c r="L109" s="189"/>
      <c r="M109" s="193"/>
      <c r="N109" s="194"/>
      <c r="O109" s="194"/>
      <c r="P109" s="194"/>
      <c r="Q109" s="194"/>
      <c r="R109" s="194"/>
      <c r="S109" s="194"/>
      <c r="T109" s="195"/>
      <c r="AT109" s="190" t="s">
        <v>145</v>
      </c>
      <c r="AU109" s="190" t="s">
        <v>87</v>
      </c>
      <c r="AV109" s="12" t="s">
        <v>85</v>
      </c>
      <c r="AW109" s="12" t="s">
        <v>37</v>
      </c>
      <c r="AX109" s="12" t="s">
        <v>77</v>
      </c>
      <c r="AY109" s="190" t="s">
        <v>134</v>
      </c>
    </row>
    <row r="110" s="13" customFormat="1">
      <c r="B110" s="196"/>
      <c r="D110" s="186" t="s">
        <v>145</v>
      </c>
      <c r="E110" s="197" t="s">
        <v>3</v>
      </c>
      <c r="F110" s="198" t="s">
        <v>1273</v>
      </c>
      <c r="H110" s="199">
        <v>8.4000000000000004</v>
      </c>
      <c r="I110" s="200"/>
      <c r="L110" s="196"/>
      <c r="M110" s="201"/>
      <c r="N110" s="202"/>
      <c r="O110" s="202"/>
      <c r="P110" s="202"/>
      <c r="Q110" s="202"/>
      <c r="R110" s="202"/>
      <c r="S110" s="202"/>
      <c r="T110" s="203"/>
      <c r="AT110" s="197" t="s">
        <v>145</v>
      </c>
      <c r="AU110" s="197" t="s">
        <v>87</v>
      </c>
      <c r="AV110" s="13" t="s">
        <v>87</v>
      </c>
      <c r="AW110" s="13" t="s">
        <v>37</v>
      </c>
      <c r="AX110" s="13" t="s">
        <v>85</v>
      </c>
      <c r="AY110" s="197" t="s">
        <v>134</v>
      </c>
    </row>
    <row r="111" s="1" customFormat="1" ht="48" customHeight="1">
      <c r="B111" s="172"/>
      <c r="C111" s="173" t="s">
        <v>163</v>
      </c>
      <c r="D111" s="173" t="s">
        <v>136</v>
      </c>
      <c r="E111" s="174" t="s">
        <v>543</v>
      </c>
      <c r="F111" s="175" t="s">
        <v>544</v>
      </c>
      <c r="G111" s="176" t="s">
        <v>265</v>
      </c>
      <c r="H111" s="177">
        <v>8.4000000000000004</v>
      </c>
      <c r="I111" s="178"/>
      <c r="J111" s="179">
        <f>ROUND(I111*H111,2)</f>
        <v>0</v>
      </c>
      <c r="K111" s="175" t="s">
        <v>140</v>
      </c>
      <c r="L111" s="38"/>
      <c r="M111" s="180" t="s">
        <v>3</v>
      </c>
      <c r="N111" s="181" t="s">
        <v>48</v>
      </c>
      <c r="O111" s="71"/>
      <c r="P111" s="182">
        <f>O111*H111</f>
        <v>0</v>
      </c>
      <c r="Q111" s="182">
        <v>0</v>
      </c>
      <c r="R111" s="182">
        <f>Q111*H111</f>
        <v>0</v>
      </c>
      <c r="S111" s="182">
        <v>0</v>
      </c>
      <c r="T111" s="183">
        <f>S111*H111</f>
        <v>0</v>
      </c>
      <c r="AR111" s="184" t="s">
        <v>141</v>
      </c>
      <c r="AT111" s="184" t="s">
        <v>136</v>
      </c>
      <c r="AU111" s="184" t="s">
        <v>87</v>
      </c>
      <c r="AY111" s="19" t="s">
        <v>134</v>
      </c>
      <c r="BE111" s="185">
        <f>IF(N111="základní",J111,0)</f>
        <v>0</v>
      </c>
      <c r="BF111" s="185">
        <f>IF(N111="snížená",J111,0)</f>
        <v>0</v>
      </c>
      <c r="BG111" s="185">
        <f>IF(N111="zákl. přenesená",J111,0)</f>
        <v>0</v>
      </c>
      <c r="BH111" s="185">
        <f>IF(N111="sníž. přenesená",J111,0)</f>
        <v>0</v>
      </c>
      <c r="BI111" s="185">
        <f>IF(N111="nulová",J111,0)</f>
        <v>0</v>
      </c>
      <c r="BJ111" s="19" t="s">
        <v>85</v>
      </c>
      <c r="BK111" s="185">
        <f>ROUND(I111*H111,2)</f>
        <v>0</v>
      </c>
      <c r="BL111" s="19" t="s">
        <v>141</v>
      </c>
      <c r="BM111" s="184" t="s">
        <v>1274</v>
      </c>
    </row>
    <row r="112" s="1" customFormat="1">
      <c r="B112" s="38"/>
      <c r="D112" s="186" t="s">
        <v>143</v>
      </c>
      <c r="F112" s="187" t="s">
        <v>539</v>
      </c>
      <c r="I112" s="115"/>
      <c r="L112" s="38"/>
      <c r="M112" s="188"/>
      <c r="N112" s="71"/>
      <c r="O112" s="71"/>
      <c r="P112" s="71"/>
      <c r="Q112" s="71"/>
      <c r="R112" s="71"/>
      <c r="S112" s="71"/>
      <c r="T112" s="72"/>
      <c r="AT112" s="19" t="s">
        <v>143</v>
      </c>
      <c r="AU112" s="19" t="s">
        <v>87</v>
      </c>
    </row>
    <row r="113" s="12" customFormat="1">
      <c r="B113" s="189"/>
      <c r="D113" s="186" t="s">
        <v>145</v>
      </c>
      <c r="E113" s="190" t="s">
        <v>3</v>
      </c>
      <c r="F113" s="191" t="s">
        <v>325</v>
      </c>
      <c r="H113" s="190" t="s">
        <v>3</v>
      </c>
      <c r="I113" s="192"/>
      <c r="L113" s="189"/>
      <c r="M113" s="193"/>
      <c r="N113" s="194"/>
      <c r="O113" s="194"/>
      <c r="P113" s="194"/>
      <c r="Q113" s="194"/>
      <c r="R113" s="194"/>
      <c r="S113" s="194"/>
      <c r="T113" s="195"/>
      <c r="AT113" s="190" t="s">
        <v>145</v>
      </c>
      <c r="AU113" s="190" t="s">
        <v>87</v>
      </c>
      <c r="AV113" s="12" t="s">
        <v>85</v>
      </c>
      <c r="AW113" s="12" t="s">
        <v>37</v>
      </c>
      <c r="AX113" s="12" t="s">
        <v>77</v>
      </c>
      <c r="AY113" s="190" t="s">
        <v>134</v>
      </c>
    </row>
    <row r="114" s="13" customFormat="1">
      <c r="B114" s="196"/>
      <c r="D114" s="186" t="s">
        <v>145</v>
      </c>
      <c r="E114" s="197" t="s">
        <v>3</v>
      </c>
      <c r="F114" s="198" t="s">
        <v>1275</v>
      </c>
      <c r="H114" s="199">
        <v>8.4000000000000004</v>
      </c>
      <c r="I114" s="200"/>
      <c r="L114" s="196"/>
      <c r="M114" s="201"/>
      <c r="N114" s="202"/>
      <c r="O114" s="202"/>
      <c r="P114" s="202"/>
      <c r="Q114" s="202"/>
      <c r="R114" s="202"/>
      <c r="S114" s="202"/>
      <c r="T114" s="203"/>
      <c r="AT114" s="197" t="s">
        <v>145</v>
      </c>
      <c r="AU114" s="197" t="s">
        <v>87</v>
      </c>
      <c r="AV114" s="13" t="s">
        <v>87</v>
      </c>
      <c r="AW114" s="13" t="s">
        <v>37</v>
      </c>
      <c r="AX114" s="13" t="s">
        <v>85</v>
      </c>
      <c r="AY114" s="197" t="s">
        <v>134</v>
      </c>
    </row>
    <row r="115" s="1" customFormat="1" ht="60" customHeight="1">
      <c r="B115" s="172"/>
      <c r="C115" s="173" t="s">
        <v>167</v>
      </c>
      <c r="D115" s="173" t="s">
        <v>136</v>
      </c>
      <c r="E115" s="174" t="s">
        <v>1276</v>
      </c>
      <c r="F115" s="175" t="s">
        <v>1277</v>
      </c>
      <c r="G115" s="176" t="s">
        <v>265</v>
      </c>
      <c r="H115" s="177">
        <v>8.4000000000000004</v>
      </c>
      <c r="I115" s="178"/>
      <c r="J115" s="179">
        <f>ROUND(I115*H115,2)</f>
        <v>0</v>
      </c>
      <c r="K115" s="175" t="s">
        <v>140</v>
      </c>
      <c r="L115" s="38"/>
      <c r="M115" s="180" t="s">
        <v>3</v>
      </c>
      <c r="N115" s="181" t="s">
        <v>48</v>
      </c>
      <c r="O115" s="71"/>
      <c r="P115" s="182">
        <f>O115*H115</f>
        <v>0</v>
      </c>
      <c r="Q115" s="182">
        <v>0</v>
      </c>
      <c r="R115" s="182">
        <f>Q115*H115</f>
        <v>0</v>
      </c>
      <c r="S115" s="182">
        <v>0</v>
      </c>
      <c r="T115" s="183">
        <f>S115*H115</f>
        <v>0</v>
      </c>
      <c r="AR115" s="184" t="s">
        <v>141</v>
      </c>
      <c r="AT115" s="184" t="s">
        <v>136</v>
      </c>
      <c r="AU115" s="184" t="s">
        <v>87</v>
      </c>
      <c r="AY115" s="19" t="s">
        <v>134</v>
      </c>
      <c r="BE115" s="185">
        <f>IF(N115="základní",J115,0)</f>
        <v>0</v>
      </c>
      <c r="BF115" s="185">
        <f>IF(N115="snížená",J115,0)</f>
        <v>0</v>
      </c>
      <c r="BG115" s="185">
        <f>IF(N115="zákl. přenesená",J115,0)</f>
        <v>0</v>
      </c>
      <c r="BH115" s="185">
        <f>IF(N115="sníž. přenesená",J115,0)</f>
        <v>0</v>
      </c>
      <c r="BI115" s="185">
        <f>IF(N115="nulová",J115,0)</f>
        <v>0</v>
      </c>
      <c r="BJ115" s="19" t="s">
        <v>85</v>
      </c>
      <c r="BK115" s="185">
        <f>ROUND(I115*H115,2)</f>
        <v>0</v>
      </c>
      <c r="BL115" s="19" t="s">
        <v>141</v>
      </c>
      <c r="BM115" s="184" t="s">
        <v>1278</v>
      </c>
    </row>
    <row r="116" s="1" customFormat="1">
      <c r="B116" s="38"/>
      <c r="D116" s="186" t="s">
        <v>143</v>
      </c>
      <c r="F116" s="225" t="s">
        <v>559</v>
      </c>
      <c r="I116" s="115"/>
      <c r="L116" s="38"/>
      <c r="M116" s="188"/>
      <c r="N116" s="71"/>
      <c r="O116" s="71"/>
      <c r="P116" s="71"/>
      <c r="Q116" s="71"/>
      <c r="R116" s="71"/>
      <c r="S116" s="71"/>
      <c r="T116" s="72"/>
      <c r="AT116" s="19" t="s">
        <v>143</v>
      </c>
      <c r="AU116" s="19" t="s">
        <v>87</v>
      </c>
    </row>
    <row r="117" s="12" customFormat="1">
      <c r="B117" s="189"/>
      <c r="D117" s="186" t="s">
        <v>145</v>
      </c>
      <c r="E117" s="190" t="s">
        <v>3</v>
      </c>
      <c r="F117" s="191" t="s">
        <v>1256</v>
      </c>
      <c r="H117" s="190" t="s">
        <v>3</v>
      </c>
      <c r="I117" s="192"/>
      <c r="L117" s="189"/>
      <c r="M117" s="193"/>
      <c r="N117" s="194"/>
      <c r="O117" s="194"/>
      <c r="P117" s="194"/>
      <c r="Q117" s="194"/>
      <c r="R117" s="194"/>
      <c r="S117" s="194"/>
      <c r="T117" s="195"/>
      <c r="AT117" s="190" t="s">
        <v>145</v>
      </c>
      <c r="AU117" s="190" t="s">
        <v>87</v>
      </c>
      <c r="AV117" s="12" t="s">
        <v>85</v>
      </c>
      <c r="AW117" s="12" t="s">
        <v>37</v>
      </c>
      <c r="AX117" s="12" t="s">
        <v>77</v>
      </c>
      <c r="AY117" s="190" t="s">
        <v>134</v>
      </c>
    </row>
    <row r="118" s="13" customFormat="1">
      <c r="B118" s="196"/>
      <c r="D118" s="186" t="s">
        <v>145</v>
      </c>
      <c r="E118" s="197" t="s">
        <v>3</v>
      </c>
      <c r="F118" s="198" t="s">
        <v>1279</v>
      </c>
      <c r="H118" s="199">
        <v>8.4000000000000004</v>
      </c>
      <c r="I118" s="200"/>
      <c r="L118" s="196"/>
      <c r="M118" s="201"/>
      <c r="N118" s="202"/>
      <c r="O118" s="202"/>
      <c r="P118" s="202"/>
      <c r="Q118" s="202"/>
      <c r="R118" s="202"/>
      <c r="S118" s="202"/>
      <c r="T118" s="203"/>
      <c r="AT118" s="197" t="s">
        <v>145</v>
      </c>
      <c r="AU118" s="197" t="s">
        <v>87</v>
      </c>
      <c r="AV118" s="13" t="s">
        <v>87</v>
      </c>
      <c r="AW118" s="13" t="s">
        <v>37</v>
      </c>
      <c r="AX118" s="13" t="s">
        <v>85</v>
      </c>
      <c r="AY118" s="197" t="s">
        <v>134</v>
      </c>
    </row>
    <row r="119" s="1" customFormat="1" ht="16.5" customHeight="1">
      <c r="B119" s="172"/>
      <c r="C119" s="215" t="s">
        <v>172</v>
      </c>
      <c r="D119" s="215" t="s">
        <v>502</v>
      </c>
      <c r="E119" s="216" t="s">
        <v>1280</v>
      </c>
      <c r="F119" s="217" t="s">
        <v>1281</v>
      </c>
      <c r="G119" s="218" t="s">
        <v>295</v>
      </c>
      <c r="H119" s="219">
        <v>16.800000000000001</v>
      </c>
      <c r="I119" s="220"/>
      <c r="J119" s="221">
        <f>ROUND(I119*H119,2)</f>
        <v>0</v>
      </c>
      <c r="K119" s="217" t="s">
        <v>140</v>
      </c>
      <c r="L119" s="222"/>
      <c r="M119" s="223" t="s">
        <v>3</v>
      </c>
      <c r="N119" s="224" t="s">
        <v>48</v>
      </c>
      <c r="O119" s="71"/>
      <c r="P119" s="182">
        <f>O119*H119</f>
        <v>0</v>
      </c>
      <c r="Q119" s="182">
        <v>0</v>
      </c>
      <c r="R119" s="182">
        <f>Q119*H119</f>
        <v>0</v>
      </c>
      <c r="S119" s="182">
        <v>0</v>
      </c>
      <c r="T119" s="183">
        <f>S119*H119</f>
        <v>0</v>
      </c>
      <c r="AR119" s="184" t="s">
        <v>176</v>
      </c>
      <c r="AT119" s="184" t="s">
        <v>502</v>
      </c>
      <c r="AU119" s="184" t="s">
        <v>87</v>
      </c>
      <c r="AY119" s="19" t="s">
        <v>134</v>
      </c>
      <c r="BE119" s="185">
        <f>IF(N119="základní",J119,0)</f>
        <v>0</v>
      </c>
      <c r="BF119" s="185">
        <f>IF(N119="snížená",J119,0)</f>
        <v>0</v>
      </c>
      <c r="BG119" s="185">
        <f>IF(N119="zákl. přenesená",J119,0)</f>
        <v>0</v>
      </c>
      <c r="BH119" s="185">
        <f>IF(N119="sníž. přenesená",J119,0)</f>
        <v>0</v>
      </c>
      <c r="BI119" s="185">
        <f>IF(N119="nulová",J119,0)</f>
        <v>0</v>
      </c>
      <c r="BJ119" s="19" t="s">
        <v>85</v>
      </c>
      <c r="BK119" s="185">
        <f>ROUND(I119*H119,2)</f>
        <v>0</v>
      </c>
      <c r="BL119" s="19" t="s">
        <v>141</v>
      </c>
      <c r="BM119" s="184" t="s">
        <v>1282</v>
      </c>
    </row>
    <row r="120" s="13" customFormat="1">
      <c r="B120" s="196"/>
      <c r="D120" s="186" t="s">
        <v>145</v>
      </c>
      <c r="E120" s="197" t="s">
        <v>3</v>
      </c>
      <c r="F120" s="198" t="s">
        <v>1283</v>
      </c>
      <c r="H120" s="199">
        <v>16.800000000000001</v>
      </c>
      <c r="I120" s="200"/>
      <c r="L120" s="196"/>
      <c r="M120" s="201"/>
      <c r="N120" s="202"/>
      <c r="O120" s="202"/>
      <c r="P120" s="202"/>
      <c r="Q120" s="202"/>
      <c r="R120" s="202"/>
      <c r="S120" s="202"/>
      <c r="T120" s="203"/>
      <c r="AT120" s="197" t="s">
        <v>145</v>
      </c>
      <c r="AU120" s="197" t="s">
        <v>87</v>
      </c>
      <c r="AV120" s="13" t="s">
        <v>87</v>
      </c>
      <c r="AW120" s="13" t="s">
        <v>37</v>
      </c>
      <c r="AX120" s="13" t="s">
        <v>85</v>
      </c>
      <c r="AY120" s="197" t="s">
        <v>134</v>
      </c>
    </row>
    <row r="121" s="1" customFormat="1" ht="48" customHeight="1">
      <c r="B121" s="172"/>
      <c r="C121" s="173" t="s">
        <v>176</v>
      </c>
      <c r="D121" s="173" t="s">
        <v>136</v>
      </c>
      <c r="E121" s="174" t="s">
        <v>1284</v>
      </c>
      <c r="F121" s="175" t="s">
        <v>1285</v>
      </c>
      <c r="G121" s="176" t="s">
        <v>139</v>
      </c>
      <c r="H121" s="177">
        <v>77.5</v>
      </c>
      <c r="I121" s="178"/>
      <c r="J121" s="179">
        <f>ROUND(I121*H121,2)</f>
        <v>0</v>
      </c>
      <c r="K121" s="175" t="s">
        <v>140</v>
      </c>
      <c r="L121" s="38"/>
      <c r="M121" s="180" t="s">
        <v>3</v>
      </c>
      <c r="N121" s="181" t="s">
        <v>48</v>
      </c>
      <c r="O121" s="71"/>
      <c r="P121" s="182">
        <f>O121*H121</f>
        <v>0</v>
      </c>
      <c r="Q121" s="182">
        <v>0</v>
      </c>
      <c r="R121" s="182">
        <f>Q121*H121</f>
        <v>0</v>
      </c>
      <c r="S121" s="182">
        <v>0</v>
      </c>
      <c r="T121" s="183">
        <f>S121*H121</f>
        <v>0</v>
      </c>
      <c r="AR121" s="184" t="s">
        <v>141</v>
      </c>
      <c r="AT121" s="184" t="s">
        <v>136</v>
      </c>
      <c r="AU121" s="184" t="s">
        <v>87</v>
      </c>
      <c r="AY121" s="19" t="s">
        <v>134</v>
      </c>
      <c r="BE121" s="185">
        <f>IF(N121="základní",J121,0)</f>
        <v>0</v>
      </c>
      <c r="BF121" s="185">
        <f>IF(N121="snížená",J121,0)</f>
        <v>0</v>
      </c>
      <c r="BG121" s="185">
        <f>IF(N121="zákl. přenesená",J121,0)</f>
        <v>0</v>
      </c>
      <c r="BH121" s="185">
        <f>IF(N121="sníž. přenesená",J121,0)</f>
        <v>0</v>
      </c>
      <c r="BI121" s="185">
        <f>IF(N121="nulová",J121,0)</f>
        <v>0</v>
      </c>
      <c r="BJ121" s="19" t="s">
        <v>85</v>
      </c>
      <c r="BK121" s="185">
        <f>ROUND(I121*H121,2)</f>
        <v>0</v>
      </c>
      <c r="BL121" s="19" t="s">
        <v>141</v>
      </c>
      <c r="BM121" s="184" t="s">
        <v>1286</v>
      </c>
    </row>
    <row r="122" s="1" customFormat="1">
      <c r="B122" s="38"/>
      <c r="D122" s="186" t="s">
        <v>143</v>
      </c>
      <c r="F122" s="187" t="s">
        <v>1287</v>
      </c>
      <c r="I122" s="115"/>
      <c r="L122" s="38"/>
      <c r="M122" s="188"/>
      <c r="N122" s="71"/>
      <c r="O122" s="71"/>
      <c r="P122" s="71"/>
      <c r="Q122" s="71"/>
      <c r="R122" s="71"/>
      <c r="S122" s="71"/>
      <c r="T122" s="72"/>
      <c r="AT122" s="19" t="s">
        <v>143</v>
      </c>
      <c r="AU122" s="19" t="s">
        <v>87</v>
      </c>
    </row>
    <row r="123" s="12" customFormat="1">
      <c r="B123" s="189"/>
      <c r="D123" s="186" t="s">
        <v>145</v>
      </c>
      <c r="E123" s="190" t="s">
        <v>3</v>
      </c>
      <c r="F123" s="191" t="s">
        <v>1256</v>
      </c>
      <c r="H123" s="190" t="s">
        <v>3</v>
      </c>
      <c r="I123" s="192"/>
      <c r="L123" s="189"/>
      <c r="M123" s="193"/>
      <c r="N123" s="194"/>
      <c r="O123" s="194"/>
      <c r="P123" s="194"/>
      <c r="Q123" s="194"/>
      <c r="R123" s="194"/>
      <c r="S123" s="194"/>
      <c r="T123" s="195"/>
      <c r="AT123" s="190" t="s">
        <v>145</v>
      </c>
      <c r="AU123" s="190" t="s">
        <v>87</v>
      </c>
      <c r="AV123" s="12" t="s">
        <v>85</v>
      </c>
      <c r="AW123" s="12" t="s">
        <v>37</v>
      </c>
      <c r="AX123" s="12" t="s">
        <v>77</v>
      </c>
      <c r="AY123" s="190" t="s">
        <v>134</v>
      </c>
    </row>
    <row r="124" s="13" customFormat="1">
      <c r="B124" s="196"/>
      <c r="D124" s="186" t="s">
        <v>145</v>
      </c>
      <c r="E124" s="197" t="s">
        <v>3</v>
      </c>
      <c r="F124" s="198" t="s">
        <v>1288</v>
      </c>
      <c r="H124" s="199">
        <v>77.5</v>
      </c>
      <c r="I124" s="200"/>
      <c r="L124" s="196"/>
      <c r="M124" s="201"/>
      <c r="N124" s="202"/>
      <c r="O124" s="202"/>
      <c r="P124" s="202"/>
      <c r="Q124" s="202"/>
      <c r="R124" s="202"/>
      <c r="S124" s="202"/>
      <c r="T124" s="203"/>
      <c r="AT124" s="197" t="s">
        <v>145</v>
      </c>
      <c r="AU124" s="197" t="s">
        <v>87</v>
      </c>
      <c r="AV124" s="13" t="s">
        <v>87</v>
      </c>
      <c r="AW124" s="13" t="s">
        <v>37</v>
      </c>
      <c r="AX124" s="13" t="s">
        <v>85</v>
      </c>
      <c r="AY124" s="197" t="s">
        <v>134</v>
      </c>
    </row>
    <row r="125" s="1" customFormat="1" ht="36" customHeight="1">
      <c r="B125" s="172"/>
      <c r="C125" s="173" t="s">
        <v>180</v>
      </c>
      <c r="D125" s="173" t="s">
        <v>136</v>
      </c>
      <c r="E125" s="174" t="s">
        <v>584</v>
      </c>
      <c r="F125" s="175" t="s">
        <v>585</v>
      </c>
      <c r="G125" s="176" t="s">
        <v>139</v>
      </c>
      <c r="H125" s="177">
        <v>77.5</v>
      </c>
      <c r="I125" s="178"/>
      <c r="J125" s="179">
        <f>ROUND(I125*H125,2)</f>
        <v>0</v>
      </c>
      <c r="K125" s="175" t="s">
        <v>140</v>
      </c>
      <c r="L125" s="38"/>
      <c r="M125" s="180" t="s">
        <v>3</v>
      </c>
      <c r="N125" s="181" t="s">
        <v>48</v>
      </c>
      <c r="O125" s="71"/>
      <c r="P125" s="182">
        <f>O125*H125</f>
        <v>0</v>
      </c>
      <c r="Q125" s="182">
        <v>0</v>
      </c>
      <c r="R125" s="182">
        <f>Q125*H125</f>
        <v>0</v>
      </c>
      <c r="S125" s="182">
        <v>0</v>
      </c>
      <c r="T125" s="183">
        <f>S125*H125</f>
        <v>0</v>
      </c>
      <c r="AR125" s="184" t="s">
        <v>141</v>
      </c>
      <c r="AT125" s="184" t="s">
        <v>136</v>
      </c>
      <c r="AU125" s="184" t="s">
        <v>87</v>
      </c>
      <c r="AY125" s="19" t="s">
        <v>134</v>
      </c>
      <c r="BE125" s="185">
        <f>IF(N125="základní",J125,0)</f>
        <v>0</v>
      </c>
      <c r="BF125" s="185">
        <f>IF(N125="snížená",J125,0)</f>
        <v>0</v>
      </c>
      <c r="BG125" s="185">
        <f>IF(N125="zákl. přenesená",J125,0)</f>
        <v>0</v>
      </c>
      <c r="BH125" s="185">
        <f>IF(N125="sníž. přenesená",J125,0)</f>
        <v>0</v>
      </c>
      <c r="BI125" s="185">
        <f>IF(N125="nulová",J125,0)</f>
        <v>0</v>
      </c>
      <c r="BJ125" s="19" t="s">
        <v>85</v>
      </c>
      <c r="BK125" s="185">
        <f>ROUND(I125*H125,2)</f>
        <v>0</v>
      </c>
      <c r="BL125" s="19" t="s">
        <v>141</v>
      </c>
      <c r="BM125" s="184" t="s">
        <v>1289</v>
      </c>
    </row>
    <row r="126" s="1" customFormat="1">
      <c r="B126" s="38"/>
      <c r="D126" s="186" t="s">
        <v>143</v>
      </c>
      <c r="F126" s="187" t="s">
        <v>587</v>
      </c>
      <c r="I126" s="115"/>
      <c r="L126" s="38"/>
      <c r="M126" s="188"/>
      <c r="N126" s="71"/>
      <c r="O126" s="71"/>
      <c r="P126" s="71"/>
      <c r="Q126" s="71"/>
      <c r="R126" s="71"/>
      <c r="S126" s="71"/>
      <c r="T126" s="72"/>
      <c r="AT126" s="19" t="s">
        <v>143</v>
      </c>
      <c r="AU126" s="19" t="s">
        <v>87</v>
      </c>
    </row>
    <row r="127" s="12" customFormat="1">
      <c r="B127" s="189"/>
      <c r="D127" s="186" t="s">
        <v>145</v>
      </c>
      <c r="E127" s="190" t="s">
        <v>3</v>
      </c>
      <c r="F127" s="191" t="s">
        <v>1256</v>
      </c>
      <c r="H127" s="190" t="s">
        <v>3</v>
      </c>
      <c r="I127" s="192"/>
      <c r="L127" s="189"/>
      <c r="M127" s="193"/>
      <c r="N127" s="194"/>
      <c r="O127" s="194"/>
      <c r="P127" s="194"/>
      <c r="Q127" s="194"/>
      <c r="R127" s="194"/>
      <c r="S127" s="194"/>
      <c r="T127" s="195"/>
      <c r="AT127" s="190" t="s">
        <v>145</v>
      </c>
      <c r="AU127" s="190" t="s">
        <v>87</v>
      </c>
      <c r="AV127" s="12" t="s">
        <v>85</v>
      </c>
      <c r="AW127" s="12" t="s">
        <v>37</v>
      </c>
      <c r="AX127" s="12" t="s">
        <v>77</v>
      </c>
      <c r="AY127" s="190" t="s">
        <v>134</v>
      </c>
    </row>
    <row r="128" s="13" customFormat="1">
      <c r="B128" s="196"/>
      <c r="D128" s="186" t="s">
        <v>145</v>
      </c>
      <c r="E128" s="197" t="s">
        <v>3</v>
      </c>
      <c r="F128" s="198" t="s">
        <v>1288</v>
      </c>
      <c r="H128" s="199">
        <v>77.5</v>
      </c>
      <c r="I128" s="200"/>
      <c r="L128" s="196"/>
      <c r="M128" s="201"/>
      <c r="N128" s="202"/>
      <c r="O128" s="202"/>
      <c r="P128" s="202"/>
      <c r="Q128" s="202"/>
      <c r="R128" s="202"/>
      <c r="S128" s="202"/>
      <c r="T128" s="203"/>
      <c r="AT128" s="197" t="s">
        <v>145</v>
      </c>
      <c r="AU128" s="197" t="s">
        <v>87</v>
      </c>
      <c r="AV128" s="13" t="s">
        <v>87</v>
      </c>
      <c r="AW128" s="13" t="s">
        <v>37</v>
      </c>
      <c r="AX128" s="13" t="s">
        <v>85</v>
      </c>
      <c r="AY128" s="197" t="s">
        <v>134</v>
      </c>
    </row>
    <row r="129" s="1" customFormat="1" ht="16.5" customHeight="1">
      <c r="B129" s="172"/>
      <c r="C129" s="215" t="s">
        <v>184</v>
      </c>
      <c r="D129" s="215" t="s">
        <v>502</v>
      </c>
      <c r="E129" s="216" t="s">
        <v>589</v>
      </c>
      <c r="F129" s="217" t="s">
        <v>590</v>
      </c>
      <c r="G129" s="218" t="s">
        <v>295</v>
      </c>
      <c r="H129" s="219">
        <v>13.949999999999999</v>
      </c>
      <c r="I129" s="220"/>
      <c r="J129" s="221">
        <f>ROUND(I129*H129,2)</f>
        <v>0</v>
      </c>
      <c r="K129" s="217" t="s">
        <v>140</v>
      </c>
      <c r="L129" s="222"/>
      <c r="M129" s="223" t="s">
        <v>3</v>
      </c>
      <c r="N129" s="224" t="s">
        <v>48</v>
      </c>
      <c r="O129" s="71"/>
      <c r="P129" s="182">
        <f>O129*H129</f>
        <v>0</v>
      </c>
      <c r="Q129" s="182">
        <v>0</v>
      </c>
      <c r="R129" s="182">
        <f>Q129*H129</f>
        <v>0</v>
      </c>
      <c r="S129" s="182">
        <v>0</v>
      </c>
      <c r="T129" s="183">
        <f>S129*H129</f>
        <v>0</v>
      </c>
      <c r="AR129" s="184" t="s">
        <v>176</v>
      </c>
      <c r="AT129" s="184" t="s">
        <v>502</v>
      </c>
      <c r="AU129" s="184" t="s">
        <v>87</v>
      </c>
      <c r="AY129" s="19" t="s">
        <v>134</v>
      </c>
      <c r="BE129" s="185">
        <f>IF(N129="základní",J129,0)</f>
        <v>0</v>
      </c>
      <c r="BF129" s="185">
        <f>IF(N129="snížená",J129,0)</f>
        <v>0</v>
      </c>
      <c r="BG129" s="185">
        <f>IF(N129="zákl. přenesená",J129,0)</f>
        <v>0</v>
      </c>
      <c r="BH129" s="185">
        <f>IF(N129="sníž. přenesená",J129,0)</f>
        <v>0</v>
      </c>
      <c r="BI129" s="185">
        <f>IF(N129="nulová",J129,0)</f>
        <v>0</v>
      </c>
      <c r="BJ129" s="19" t="s">
        <v>85</v>
      </c>
      <c r="BK129" s="185">
        <f>ROUND(I129*H129,2)</f>
        <v>0</v>
      </c>
      <c r="BL129" s="19" t="s">
        <v>141</v>
      </c>
      <c r="BM129" s="184" t="s">
        <v>1290</v>
      </c>
    </row>
    <row r="130" s="13" customFormat="1">
      <c r="B130" s="196"/>
      <c r="D130" s="186" t="s">
        <v>145</v>
      </c>
      <c r="E130" s="197" t="s">
        <v>3</v>
      </c>
      <c r="F130" s="198" t="s">
        <v>1291</v>
      </c>
      <c r="H130" s="199">
        <v>13.949999999999999</v>
      </c>
      <c r="I130" s="200"/>
      <c r="L130" s="196"/>
      <c r="M130" s="201"/>
      <c r="N130" s="202"/>
      <c r="O130" s="202"/>
      <c r="P130" s="202"/>
      <c r="Q130" s="202"/>
      <c r="R130" s="202"/>
      <c r="S130" s="202"/>
      <c r="T130" s="203"/>
      <c r="AT130" s="197" t="s">
        <v>145</v>
      </c>
      <c r="AU130" s="197" t="s">
        <v>87</v>
      </c>
      <c r="AV130" s="13" t="s">
        <v>87</v>
      </c>
      <c r="AW130" s="13" t="s">
        <v>37</v>
      </c>
      <c r="AX130" s="13" t="s">
        <v>85</v>
      </c>
      <c r="AY130" s="197" t="s">
        <v>134</v>
      </c>
    </row>
    <row r="131" s="1" customFormat="1" ht="36" customHeight="1">
      <c r="B131" s="172"/>
      <c r="C131" s="173" t="s">
        <v>193</v>
      </c>
      <c r="D131" s="173" t="s">
        <v>136</v>
      </c>
      <c r="E131" s="174" t="s">
        <v>1292</v>
      </c>
      <c r="F131" s="175" t="s">
        <v>1293</v>
      </c>
      <c r="G131" s="176" t="s">
        <v>139</v>
      </c>
      <c r="H131" s="177">
        <v>77.5</v>
      </c>
      <c r="I131" s="178"/>
      <c r="J131" s="179">
        <f>ROUND(I131*H131,2)</f>
        <v>0</v>
      </c>
      <c r="K131" s="175" t="s">
        <v>140</v>
      </c>
      <c r="L131" s="38"/>
      <c r="M131" s="180" t="s">
        <v>3</v>
      </c>
      <c r="N131" s="181" t="s">
        <v>48</v>
      </c>
      <c r="O131" s="71"/>
      <c r="P131" s="182">
        <f>O131*H131</f>
        <v>0</v>
      </c>
      <c r="Q131" s="182">
        <v>0</v>
      </c>
      <c r="R131" s="182">
        <f>Q131*H131</f>
        <v>0</v>
      </c>
      <c r="S131" s="182">
        <v>0</v>
      </c>
      <c r="T131" s="183">
        <f>S131*H131</f>
        <v>0</v>
      </c>
      <c r="AR131" s="184" t="s">
        <v>141</v>
      </c>
      <c r="AT131" s="184" t="s">
        <v>136</v>
      </c>
      <c r="AU131" s="184" t="s">
        <v>87</v>
      </c>
      <c r="AY131" s="19" t="s">
        <v>134</v>
      </c>
      <c r="BE131" s="185">
        <f>IF(N131="základní",J131,0)</f>
        <v>0</v>
      </c>
      <c r="BF131" s="185">
        <f>IF(N131="snížená",J131,0)</f>
        <v>0</v>
      </c>
      <c r="BG131" s="185">
        <f>IF(N131="zákl. přenesená",J131,0)</f>
        <v>0</v>
      </c>
      <c r="BH131" s="185">
        <f>IF(N131="sníž. přenesená",J131,0)</f>
        <v>0</v>
      </c>
      <c r="BI131" s="185">
        <f>IF(N131="nulová",J131,0)</f>
        <v>0</v>
      </c>
      <c r="BJ131" s="19" t="s">
        <v>85</v>
      </c>
      <c r="BK131" s="185">
        <f>ROUND(I131*H131,2)</f>
        <v>0</v>
      </c>
      <c r="BL131" s="19" t="s">
        <v>141</v>
      </c>
      <c r="BM131" s="184" t="s">
        <v>1294</v>
      </c>
    </row>
    <row r="132" s="1" customFormat="1">
      <c r="B132" s="38"/>
      <c r="D132" s="186" t="s">
        <v>143</v>
      </c>
      <c r="F132" s="187" t="s">
        <v>1295</v>
      </c>
      <c r="I132" s="115"/>
      <c r="L132" s="38"/>
      <c r="M132" s="188"/>
      <c r="N132" s="71"/>
      <c r="O132" s="71"/>
      <c r="P132" s="71"/>
      <c r="Q132" s="71"/>
      <c r="R132" s="71"/>
      <c r="S132" s="71"/>
      <c r="T132" s="72"/>
      <c r="AT132" s="19" t="s">
        <v>143</v>
      </c>
      <c r="AU132" s="19" t="s">
        <v>87</v>
      </c>
    </row>
    <row r="133" s="12" customFormat="1">
      <c r="B133" s="189"/>
      <c r="D133" s="186" t="s">
        <v>145</v>
      </c>
      <c r="E133" s="190" t="s">
        <v>3</v>
      </c>
      <c r="F133" s="191" t="s">
        <v>1256</v>
      </c>
      <c r="H133" s="190" t="s">
        <v>3</v>
      </c>
      <c r="I133" s="192"/>
      <c r="L133" s="189"/>
      <c r="M133" s="193"/>
      <c r="N133" s="194"/>
      <c r="O133" s="194"/>
      <c r="P133" s="194"/>
      <c r="Q133" s="194"/>
      <c r="R133" s="194"/>
      <c r="S133" s="194"/>
      <c r="T133" s="195"/>
      <c r="AT133" s="190" t="s">
        <v>145</v>
      </c>
      <c r="AU133" s="190" t="s">
        <v>87</v>
      </c>
      <c r="AV133" s="12" t="s">
        <v>85</v>
      </c>
      <c r="AW133" s="12" t="s">
        <v>37</v>
      </c>
      <c r="AX133" s="12" t="s">
        <v>77</v>
      </c>
      <c r="AY133" s="190" t="s">
        <v>134</v>
      </c>
    </row>
    <row r="134" s="13" customFormat="1">
      <c r="B134" s="196"/>
      <c r="D134" s="186" t="s">
        <v>145</v>
      </c>
      <c r="E134" s="197" t="s">
        <v>3</v>
      </c>
      <c r="F134" s="198" t="s">
        <v>1288</v>
      </c>
      <c r="H134" s="199">
        <v>77.5</v>
      </c>
      <c r="I134" s="200"/>
      <c r="L134" s="196"/>
      <c r="M134" s="201"/>
      <c r="N134" s="202"/>
      <c r="O134" s="202"/>
      <c r="P134" s="202"/>
      <c r="Q134" s="202"/>
      <c r="R134" s="202"/>
      <c r="S134" s="202"/>
      <c r="T134" s="203"/>
      <c r="AT134" s="197" t="s">
        <v>145</v>
      </c>
      <c r="AU134" s="197" t="s">
        <v>87</v>
      </c>
      <c r="AV134" s="13" t="s">
        <v>87</v>
      </c>
      <c r="AW134" s="13" t="s">
        <v>37</v>
      </c>
      <c r="AX134" s="13" t="s">
        <v>85</v>
      </c>
      <c r="AY134" s="197" t="s">
        <v>134</v>
      </c>
    </row>
    <row r="135" s="1" customFormat="1" ht="16.5" customHeight="1">
      <c r="B135" s="172"/>
      <c r="C135" s="215" t="s">
        <v>199</v>
      </c>
      <c r="D135" s="215" t="s">
        <v>502</v>
      </c>
      <c r="E135" s="216" t="s">
        <v>1296</v>
      </c>
      <c r="F135" s="217" t="s">
        <v>1297</v>
      </c>
      <c r="G135" s="218" t="s">
        <v>1238</v>
      </c>
      <c r="H135" s="219">
        <v>1.163</v>
      </c>
      <c r="I135" s="220"/>
      <c r="J135" s="221">
        <f>ROUND(I135*H135,2)</f>
        <v>0</v>
      </c>
      <c r="K135" s="217" t="s">
        <v>140</v>
      </c>
      <c r="L135" s="222"/>
      <c r="M135" s="223" t="s">
        <v>3</v>
      </c>
      <c r="N135" s="224" t="s">
        <v>48</v>
      </c>
      <c r="O135" s="71"/>
      <c r="P135" s="182">
        <f>O135*H135</f>
        <v>0</v>
      </c>
      <c r="Q135" s="182">
        <v>0.001</v>
      </c>
      <c r="R135" s="182">
        <f>Q135*H135</f>
        <v>0.001163</v>
      </c>
      <c r="S135" s="182">
        <v>0</v>
      </c>
      <c r="T135" s="183">
        <f>S135*H135</f>
        <v>0</v>
      </c>
      <c r="AR135" s="184" t="s">
        <v>176</v>
      </c>
      <c r="AT135" s="184" t="s">
        <v>502</v>
      </c>
      <c r="AU135" s="184" t="s">
        <v>87</v>
      </c>
      <c r="AY135" s="19" t="s">
        <v>134</v>
      </c>
      <c r="BE135" s="185">
        <f>IF(N135="základní",J135,0)</f>
        <v>0</v>
      </c>
      <c r="BF135" s="185">
        <f>IF(N135="snížená",J135,0)</f>
        <v>0</v>
      </c>
      <c r="BG135" s="185">
        <f>IF(N135="zákl. přenesená",J135,0)</f>
        <v>0</v>
      </c>
      <c r="BH135" s="185">
        <f>IF(N135="sníž. přenesená",J135,0)</f>
        <v>0</v>
      </c>
      <c r="BI135" s="185">
        <f>IF(N135="nulová",J135,0)</f>
        <v>0</v>
      </c>
      <c r="BJ135" s="19" t="s">
        <v>85</v>
      </c>
      <c r="BK135" s="185">
        <f>ROUND(I135*H135,2)</f>
        <v>0</v>
      </c>
      <c r="BL135" s="19" t="s">
        <v>141</v>
      </c>
      <c r="BM135" s="184" t="s">
        <v>1298</v>
      </c>
    </row>
    <row r="136" s="13" customFormat="1">
      <c r="B136" s="196"/>
      <c r="D136" s="186" t="s">
        <v>145</v>
      </c>
      <c r="F136" s="198" t="s">
        <v>1299</v>
      </c>
      <c r="H136" s="199">
        <v>1.163</v>
      </c>
      <c r="I136" s="200"/>
      <c r="L136" s="196"/>
      <c r="M136" s="201"/>
      <c r="N136" s="202"/>
      <c r="O136" s="202"/>
      <c r="P136" s="202"/>
      <c r="Q136" s="202"/>
      <c r="R136" s="202"/>
      <c r="S136" s="202"/>
      <c r="T136" s="203"/>
      <c r="AT136" s="197" t="s">
        <v>145</v>
      </c>
      <c r="AU136" s="197" t="s">
        <v>87</v>
      </c>
      <c r="AV136" s="13" t="s">
        <v>87</v>
      </c>
      <c r="AW136" s="13" t="s">
        <v>4</v>
      </c>
      <c r="AX136" s="13" t="s">
        <v>85</v>
      </c>
      <c r="AY136" s="197" t="s">
        <v>134</v>
      </c>
    </row>
    <row r="137" s="11" customFormat="1" ht="22.8" customHeight="1">
      <c r="B137" s="159"/>
      <c r="D137" s="160" t="s">
        <v>76</v>
      </c>
      <c r="E137" s="170" t="s">
        <v>87</v>
      </c>
      <c r="F137" s="170" t="s">
        <v>599</v>
      </c>
      <c r="I137" s="162"/>
      <c r="J137" s="171">
        <f>BK137</f>
        <v>0</v>
      </c>
      <c r="L137" s="159"/>
      <c r="M137" s="164"/>
      <c r="N137" s="165"/>
      <c r="O137" s="165"/>
      <c r="P137" s="166">
        <f>SUM(P138:P147)</f>
        <v>0</v>
      </c>
      <c r="Q137" s="165"/>
      <c r="R137" s="166">
        <f>SUM(R138:R147)</f>
        <v>18.29974</v>
      </c>
      <c r="S137" s="165"/>
      <c r="T137" s="167">
        <f>SUM(T138:T147)</f>
        <v>0</v>
      </c>
      <c r="AR137" s="160" t="s">
        <v>85</v>
      </c>
      <c r="AT137" s="168" t="s">
        <v>76</v>
      </c>
      <c r="AU137" s="168" t="s">
        <v>85</v>
      </c>
      <c r="AY137" s="160" t="s">
        <v>134</v>
      </c>
      <c r="BK137" s="169">
        <f>SUM(BK138:BK147)</f>
        <v>0</v>
      </c>
    </row>
    <row r="138" s="1" customFormat="1" ht="36" customHeight="1">
      <c r="B138" s="172"/>
      <c r="C138" s="173" t="s">
        <v>204</v>
      </c>
      <c r="D138" s="173" t="s">
        <v>136</v>
      </c>
      <c r="E138" s="174" t="s">
        <v>1300</v>
      </c>
      <c r="F138" s="175" t="s">
        <v>1301</v>
      </c>
      <c r="G138" s="176" t="s">
        <v>150</v>
      </c>
      <c r="H138" s="177">
        <v>2</v>
      </c>
      <c r="I138" s="178"/>
      <c r="J138" s="179">
        <f>ROUND(I138*H138,2)</f>
        <v>0</v>
      </c>
      <c r="K138" s="175" t="s">
        <v>140</v>
      </c>
      <c r="L138" s="38"/>
      <c r="M138" s="180" t="s">
        <v>3</v>
      </c>
      <c r="N138" s="181" t="s">
        <v>48</v>
      </c>
      <c r="O138" s="71"/>
      <c r="P138" s="182">
        <f>O138*H138</f>
        <v>0</v>
      </c>
      <c r="Q138" s="182">
        <v>0.053870000000000001</v>
      </c>
      <c r="R138" s="182">
        <f>Q138*H138</f>
        <v>0.10774</v>
      </c>
      <c r="S138" s="182">
        <v>0</v>
      </c>
      <c r="T138" s="183">
        <f>S138*H138</f>
        <v>0</v>
      </c>
      <c r="AR138" s="184" t="s">
        <v>141</v>
      </c>
      <c r="AT138" s="184" t="s">
        <v>136</v>
      </c>
      <c r="AU138" s="184" t="s">
        <v>87</v>
      </c>
      <c r="AY138" s="19" t="s">
        <v>134</v>
      </c>
      <c r="BE138" s="185">
        <f>IF(N138="základní",J138,0)</f>
        <v>0</v>
      </c>
      <c r="BF138" s="185">
        <f>IF(N138="snížená",J138,0)</f>
        <v>0</v>
      </c>
      <c r="BG138" s="185">
        <f>IF(N138="zákl. přenesená",J138,0)</f>
        <v>0</v>
      </c>
      <c r="BH138" s="185">
        <f>IF(N138="sníž. přenesená",J138,0)</f>
        <v>0</v>
      </c>
      <c r="BI138" s="185">
        <f>IF(N138="nulová",J138,0)</f>
        <v>0</v>
      </c>
      <c r="BJ138" s="19" t="s">
        <v>85</v>
      </c>
      <c r="BK138" s="185">
        <f>ROUND(I138*H138,2)</f>
        <v>0</v>
      </c>
      <c r="BL138" s="19" t="s">
        <v>141</v>
      </c>
      <c r="BM138" s="184" t="s">
        <v>1302</v>
      </c>
    </row>
    <row r="139" s="1" customFormat="1">
      <c r="B139" s="38"/>
      <c r="D139" s="186" t="s">
        <v>143</v>
      </c>
      <c r="F139" s="187" t="s">
        <v>1303</v>
      </c>
      <c r="I139" s="115"/>
      <c r="L139" s="38"/>
      <c r="M139" s="188"/>
      <c r="N139" s="71"/>
      <c r="O139" s="71"/>
      <c r="P139" s="71"/>
      <c r="Q139" s="71"/>
      <c r="R139" s="71"/>
      <c r="S139" s="71"/>
      <c r="T139" s="72"/>
      <c r="AT139" s="19" t="s">
        <v>143</v>
      </c>
      <c r="AU139" s="19" t="s">
        <v>87</v>
      </c>
    </row>
    <row r="140" s="12" customFormat="1">
      <c r="B140" s="189"/>
      <c r="D140" s="186" t="s">
        <v>145</v>
      </c>
      <c r="E140" s="190" t="s">
        <v>3</v>
      </c>
      <c r="F140" s="191" t="s">
        <v>1272</v>
      </c>
      <c r="H140" s="190" t="s">
        <v>3</v>
      </c>
      <c r="I140" s="192"/>
      <c r="L140" s="189"/>
      <c r="M140" s="193"/>
      <c r="N140" s="194"/>
      <c r="O140" s="194"/>
      <c r="P140" s="194"/>
      <c r="Q140" s="194"/>
      <c r="R140" s="194"/>
      <c r="S140" s="194"/>
      <c r="T140" s="195"/>
      <c r="AT140" s="190" t="s">
        <v>145</v>
      </c>
      <c r="AU140" s="190" t="s">
        <v>87</v>
      </c>
      <c r="AV140" s="12" t="s">
        <v>85</v>
      </c>
      <c r="AW140" s="12" t="s">
        <v>37</v>
      </c>
      <c r="AX140" s="12" t="s">
        <v>77</v>
      </c>
      <c r="AY140" s="190" t="s">
        <v>134</v>
      </c>
    </row>
    <row r="141" s="13" customFormat="1">
      <c r="B141" s="196"/>
      <c r="D141" s="186" t="s">
        <v>145</v>
      </c>
      <c r="E141" s="197" t="s">
        <v>3</v>
      </c>
      <c r="F141" s="198" t="s">
        <v>1304</v>
      </c>
      <c r="H141" s="199">
        <v>2</v>
      </c>
      <c r="I141" s="200"/>
      <c r="L141" s="196"/>
      <c r="M141" s="201"/>
      <c r="N141" s="202"/>
      <c r="O141" s="202"/>
      <c r="P141" s="202"/>
      <c r="Q141" s="202"/>
      <c r="R141" s="202"/>
      <c r="S141" s="202"/>
      <c r="T141" s="203"/>
      <c r="AT141" s="197" t="s">
        <v>145</v>
      </c>
      <c r="AU141" s="197" t="s">
        <v>87</v>
      </c>
      <c r="AV141" s="13" t="s">
        <v>87</v>
      </c>
      <c r="AW141" s="13" t="s">
        <v>37</v>
      </c>
      <c r="AX141" s="13" t="s">
        <v>85</v>
      </c>
      <c r="AY141" s="197" t="s">
        <v>134</v>
      </c>
    </row>
    <row r="142" s="1" customFormat="1" ht="16.5" customHeight="1">
      <c r="B142" s="172"/>
      <c r="C142" s="215" t="s">
        <v>209</v>
      </c>
      <c r="D142" s="215" t="s">
        <v>502</v>
      </c>
      <c r="E142" s="216" t="s">
        <v>1305</v>
      </c>
      <c r="F142" s="217" t="s">
        <v>1306</v>
      </c>
      <c r="G142" s="218" t="s">
        <v>150</v>
      </c>
      <c r="H142" s="219">
        <v>12</v>
      </c>
      <c r="I142" s="220"/>
      <c r="J142" s="221">
        <f>ROUND(I142*H142,2)</f>
        <v>0</v>
      </c>
      <c r="K142" s="217" t="s">
        <v>140</v>
      </c>
      <c r="L142" s="222"/>
      <c r="M142" s="223" t="s">
        <v>3</v>
      </c>
      <c r="N142" s="224" t="s">
        <v>48</v>
      </c>
      <c r="O142" s="71"/>
      <c r="P142" s="182">
        <f>O142*H142</f>
        <v>0</v>
      </c>
      <c r="Q142" s="182">
        <v>1.516</v>
      </c>
      <c r="R142" s="182">
        <f>Q142*H142</f>
        <v>18.192</v>
      </c>
      <c r="S142" s="182">
        <v>0</v>
      </c>
      <c r="T142" s="183">
        <f>S142*H142</f>
        <v>0</v>
      </c>
      <c r="AR142" s="184" t="s">
        <v>176</v>
      </c>
      <c r="AT142" s="184" t="s">
        <v>502</v>
      </c>
      <c r="AU142" s="184" t="s">
        <v>87</v>
      </c>
      <c r="AY142" s="19" t="s">
        <v>134</v>
      </c>
      <c r="BE142" s="185">
        <f>IF(N142="základní",J142,0)</f>
        <v>0</v>
      </c>
      <c r="BF142" s="185">
        <f>IF(N142="snížená",J142,0)</f>
        <v>0</v>
      </c>
      <c r="BG142" s="185">
        <f>IF(N142="zákl. přenesená",J142,0)</f>
        <v>0</v>
      </c>
      <c r="BH142" s="185">
        <f>IF(N142="sníž. přenesená",J142,0)</f>
        <v>0</v>
      </c>
      <c r="BI142" s="185">
        <f>IF(N142="nulová",J142,0)</f>
        <v>0</v>
      </c>
      <c r="BJ142" s="19" t="s">
        <v>85</v>
      </c>
      <c r="BK142" s="185">
        <f>ROUND(I142*H142,2)</f>
        <v>0</v>
      </c>
      <c r="BL142" s="19" t="s">
        <v>141</v>
      </c>
      <c r="BM142" s="184" t="s">
        <v>1307</v>
      </c>
    </row>
    <row r="143" s="13" customFormat="1">
      <c r="B143" s="196"/>
      <c r="D143" s="186" t="s">
        <v>145</v>
      </c>
      <c r="E143" s="197" t="s">
        <v>3</v>
      </c>
      <c r="F143" s="198" t="s">
        <v>1308</v>
      </c>
      <c r="H143" s="199">
        <v>12</v>
      </c>
      <c r="I143" s="200"/>
      <c r="L143" s="196"/>
      <c r="M143" s="201"/>
      <c r="N143" s="202"/>
      <c r="O143" s="202"/>
      <c r="P143" s="202"/>
      <c r="Q143" s="202"/>
      <c r="R143" s="202"/>
      <c r="S143" s="202"/>
      <c r="T143" s="203"/>
      <c r="AT143" s="197" t="s">
        <v>145</v>
      </c>
      <c r="AU143" s="197" t="s">
        <v>87</v>
      </c>
      <c r="AV143" s="13" t="s">
        <v>87</v>
      </c>
      <c r="AW143" s="13" t="s">
        <v>37</v>
      </c>
      <c r="AX143" s="13" t="s">
        <v>85</v>
      </c>
      <c r="AY143" s="197" t="s">
        <v>134</v>
      </c>
    </row>
    <row r="144" s="1" customFormat="1" ht="36" customHeight="1">
      <c r="B144" s="172"/>
      <c r="C144" s="173" t="s">
        <v>9</v>
      </c>
      <c r="D144" s="173" t="s">
        <v>136</v>
      </c>
      <c r="E144" s="174" t="s">
        <v>1309</v>
      </c>
      <c r="F144" s="175" t="s">
        <v>1310</v>
      </c>
      <c r="G144" s="176" t="s">
        <v>150</v>
      </c>
      <c r="H144" s="177">
        <v>2</v>
      </c>
      <c r="I144" s="178"/>
      <c r="J144" s="179">
        <f>ROUND(I144*H144,2)</f>
        <v>0</v>
      </c>
      <c r="K144" s="175" t="s">
        <v>140</v>
      </c>
      <c r="L144" s="38"/>
      <c r="M144" s="180" t="s">
        <v>3</v>
      </c>
      <c r="N144" s="181" t="s">
        <v>48</v>
      </c>
      <c r="O144" s="71"/>
      <c r="P144" s="182">
        <f>O144*H144</f>
        <v>0</v>
      </c>
      <c r="Q144" s="182">
        <v>0</v>
      </c>
      <c r="R144" s="182">
        <f>Q144*H144</f>
        <v>0</v>
      </c>
      <c r="S144" s="182">
        <v>0</v>
      </c>
      <c r="T144" s="183">
        <f>S144*H144</f>
        <v>0</v>
      </c>
      <c r="AR144" s="184" t="s">
        <v>141</v>
      </c>
      <c r="AT144" s="184" t="s">
        <v>136</v>
      </c>
      <c r="AU144" s="184" t="s">
        <v>87</v>
      </c>
      <c r="AY144" s="19" t="s">
        <v>134</v>
      </c>
      <c r="BE144" s="185">
        <f>IF(N144="základní",J144,0)</f>
        <v>0</v>
      </c>
      <c r="BF144" s="185">
        <f>IF(N144="snížená",J144,0)</f>
        <v>0</v>
      </c>
      <c r="BG144" s="185">
        <f>IF(N144="zákl. přenesená",J144,0)</f>
        <v>0</v>
      </c>
      <c r="BH144" s="185">
        <f>IF(N144="sníž. přenesená",J144,0)</f>
        <v>0</v>
      </c>
      <c r="BI144" s="185">
        <f>IF(N144="nulová",J144,0)</f>
        <v>0</v>
      </c>
      <c r="BJ144" s="19" t="s">
        <v>85</v>
      </c>
      <c r="BK144" s="185">
        <f>ROUND(I144*H144,2)</f>
        <v>0</v>
      </c>
      <c r="BL144" s="19" t="s">
        <v>141</v>
      </c>
      <c r="BM144" s="184" t="s">
        <v>1311</v>
      </c>
    </row>
    <row r="145" s="1" customFormat="1">
      <c r="B145" s="38"/>
      <c r="D145" s="186" t="s">
        <v>143</v>
      </c>
      <c r="F145" s="187" t="s">
        <v>1303</v>
      </c>
      <c r="I145" s="115"/>
      <c r="L145" s="38"/>
      <c r="M145" s="188"/>
      <c r="N145" s="71"/>
      <c r="O145" s="71"/>
      <c r="P145" s="71"/>
      <c r="Q145" s="71"/>
      <c r="R145" s="71"/>
      <c r="S145" s="71"/>
      <c r="T145" s="72"/>
      <c r="AT145" s="19" t="s">
        <v>143</v>
      </c>
      <c r="AU145" s="19" t="s">
        <v>87</v>
      </c>
    </row>
    <row r="146" s="12" customFormat="1">
      <c r="B146" s="189"/>
      <c r="D146" s="186" t="s">
        <v>145</v>
      </c>
      <c r="E146" s="190" t="s">
        <v>3</v>
      </c>
      <c r="F146" s="191" t="s">
        <v>1272</v>
      </c>
      <c r="H146" s="190" t="s">
        <v>3</v>
      </c>
      <c r="I146" s="192"/>
      <c r="L146" s="189"/>
      <c r="M146" s="193"/>
      <c r="N146" s="194"/>
      <c r="O146" s="194"/>
      <c r="P146" s="194"/>
      <c r="Q146" s="194"/>
      <c r="R146" s="194"/>
      <c r="S146" s="194"/>
      <c r="T146" s="195"/>
      <c r="AT146" s="190" t="s">
        <v>145</v>
      </c>
      <c r="AU146" s="190" t="s">
        <v>87</v>
      </c>
      <c r="AV146" s="12" t="s">
        <v>85</v>
      </c>
      <c r="AW146" s="12" t="s">
        <v>37</v>
      </c>
      <c r="AX146" s="12" t="s">
        <v>77</v>
      </c>
      <c r="AY146" s="190" t="s">
        <v>134</v>
      </c>
    </row>
    <row r="147" s="13" customFormat="1">
      <c r="B147" s="196"/>
      <c r="D147" s="186" t="s">
        <v>145</v>
      </c>
      <c r="E147" s="197" t="s">
        <v>3</v>
      </c>
      <c r="F147" s="198" t="s">
        <v>1304</v>
      </c>
      <c r="H147" s="199">
        <v>2</v>
      </c>
      <c r="I147" s="200"/>
      <c r="L147" s="196"/>
      <c r="M147" s="201"/>
      <c r="N147" s="202"/>
      <c r="O147" s="202"/>
      <c r="P147" s="202"/>
      <c r="Q147" s="202"/>
      <c r="R147" s="202"/>
      <c r="S147" s="202"/>
      <c r="T147" s="203"/>
      <c r="AT147" s="197" t="s">
        <v>145</v>
      </c>
      <c r="AU147" s="197" t="s">
        <v>87</v>
      </c>
      <c r="AV147" s="13" t="s">
        <v>87</v>
      </c>
      <c r="AW147" s="13" t="s">
        <v>37</v>
      </c>
      <c r="AX147" s="13" t="s">
        <v>85</v>
      </c>
      <c r="AY147" s="197" t="s">
        <v>134</v>
      </c>
    </row>
    <row r="148" s="11" customFormat="1" ht="22.8" customHeight="1">
      <c r="B148" s="159"/>
      <c r="D148" s="160" t="s">
        <v>76</v>
      </c>
      <c r="E148" s="170" t="s">
        <v>141</v>
      </c>
      <c r="F148" s="170" t="s">
        <v>826</v>
      </c>
      <c r="I148" s="162"/>
      <c r="J148" s="171">
        <f>BK148</f>
        <v>0</v>
      </c>
      <c r="L148" s="159"/>
      <c r="M148" s="164"/>
      <c r="N148" s="165"/>
      <c r="O148" s="165"/>
      <c r="P148" s="166">
        <f>SUM(P149:P151)</f>
        <v>0</v>
      </c>
      <c r="Q148" s="165"/>
      <c r="R148" s="166">
        <f>SUM(R149:R151)</f>
        <v>0.49949999999999994</v>
      </c>
      <c r="S148" s="165"/>
      <c r="T148" s="167">
        <f>SUM(T149:T151)</f>
        <v>0</v>
      </c>
      <c r="AR148" s="160" t="s">
        <v>85</v>
      </c>
      <c r="AT148" s="168" t="s">
        <v>76</v>
      </c>
      <c r="AU148" s="168" t="s">
        <v>85</v>
      </c>
      <c r="AY148" s="160" t="s">
        <v>134</v>
      </c>
      <c r="BK148" s="169">
        <f>SUM(BK149:BK151)</f>
        <v>0</v>
      </c>
    </row>
    <row r="149" s="1" customFormat="1" ht="36" customHeight="1">
      <c r="B149" s="172"/>
      <c r="C149" s="173" t="s">
        <v>217</v>
      </c>
      <c r="D149" s="173" t="s">
        <v>136</v>
      </c>
      <c r="E149" s="174" t="s">
        <v>1312</v>
      </c>
      <c r="F149" s="175" t="s">
        <v>1313</v>
      </c>
      <c r="G149" s="176" t="s">
        <v>295</v>
      </c>
      <c r="H149" s="177">
        <v>11.1</v>
      </c>
      <c r="I149" s="178"/>
      <c r="J149" s="179">
        <f>ROUND(I149*H149,2)</f>
        <v>0</v>
      </c>
      <c r="K149" s="175" t="s">
        <v>140</v>
      </c>
      <c r="L149" s="38"/>
      <c r="M149" s="180" t="s">
        <v>3</v>
      </c>
      <c r="N149" s="181" t="s">
        <v>48</v>
      </c>
      <c r="O149" s="71"/>
      <c r="P149" s="182">
        <f>O149*H149</f>
        <v>0</v>
      </c>
      <c r="Q149" s="182">
        <v>0.044999999999999998</v>
      </c>
      <c r="R149" s="182">
        <f>Q149*H149</f>
        <v>0.49949999999999994</v>
      </c>
      <c r="S149" s="182">
        <v>0</v>
      </c>
      <c r="T149" s="183">
        <f>S149*H149</f>
        <v>0</v>
      </c>
      <c r="AR149" s="184" t="s">
        <v>141</v>
      </c>
      <c r="AT149" s="184" t="s">
        <v>136</v>
      </c>
      <c r="AU149" s="184" t="s">
        <v>87</v>
      </c>
      <c r="AY149" s="19" t="s">
        <v>134</v>
      </c>
      <c r="BE149" s="185">
        <f>IF(N149="základní",J149,0)</f>
        <v>0</v>
      </c>
      <c r="BF149" s="185">
        <f>IF(N149="snížená",J149,0)</f>
        <v>0</v>
      </c>
      <c r="BG149" s="185">
        <f>IF(N149="zákl. přenesená",J149,0)</f>
        <v>0</v>
      </c>
      <c r="BH149" s="185">
        <f>IF(N149="sníž. přenesená",J149,0)</f>
        <v>0</v>
      </c>
      <c r="BI149" s="185">
        <f>IF(N149="nulová",J149,0)</f>
        <v>0</v>
      </c>
      <c r="BJ149" s="19" t="s">
        <v>85</v>
      </c>
      <c r="BK149" s="185">
        <f>ROUND(I149*H149,2)</f>
        <v>0</v>
      </c>
      <c r="BL149" s="19" t="s">
        <v>141</v>
      </c>
      <c r="BM149" s="184" t="s">
        <v>1314</v>
      </c>
    </row>
    <row r="150" s="12" customFormat="1">
      <c r="B150" s="189"/>
      <c r="D150" s="186" t="s">
        <v>145</v>
      </c>
      <c r="E150" s="190" t="s">
        <v>3</v>
      </c>
      <c r="F150" s="191" t="s">
        <v>1272</v>
      </c>
      <c r="H150" s="190" t="s">
        <v>3</v>
      </c>
      <c r="I150" s="192"/>
      <c r="L150" s="189"/>
      <c r="M150" s="193"/>
      <c r="N150" s="194"/>
      <c r="O150" s="194"/>
      <c r="P150" s="194"/>
      <c r="Q150" s="194"/>
      <c r="R150" s="194"/>
      <c r="S150" s="194"/>
      <c r="T150" s="195"/>
      <c r="AT150" s="190" t="s">
        <v>145</v>
      </c>
      <c r="AU150" s="190" t="s">
        <v>87</v>
      </c>
      <c r="AV150" s="12" t="s">
        <v>85</v>
      </c>
      <c r="AW150" s="12" t="s">
        <v>37</v>
      </c>
      <c r="AX150" s="12" t="s">
        <v>77</v>
      </c>
      <c r="AY150" s="190" t="s">
        <v>134</v>
      </c>
    </row>
    <row r="151" s="13" customFormat="1">
      <c r="B151" s="196"/>
      <c r="D151" s="186" t="s">
        <v>145</v>
      </c>
      <c r="E151" s="197" t="s">
        <v>3</v>
      </c>
      <c r="F151" s="198" t="s">
        <v>1315</v>
      </c>
      <c r="H151" s="199">
        <v>11.1</v>
      </c>
      <c r="I151" s="200"/>
      <c r="L151" s="196"/>
      <c r="M151" s="201"/>
      <c r="N151" s="202"/>
      <c r="O151" s="202"/>
      <c r="P151" s="202"/>
      <c r="Q151" s="202"/>
      <c r="R151" s="202"/>
      <c r="S151" s="202"/>
      <c r="T151" s="203"/>
      <c r="AT151" s="197" t="s">
        <v>145</v>
      </c>
      <c r="AU151" s="197" t="s">
        <v>87</v>
      </c>
      <c r="AV151" s="13" t="s">
        <v>87</v>
      </c>
      <c r="AW151" s="13" t="s">
        <v>37</v>
      </c>
      <c r="AX151" s="13" t="s">
        <v>85</v>
      </c>
      <c r="AY151" s="197" t="s">
        <v>134</v>
      </c>
    </row>
    <row r="152" s="11" customFormat="1" ht="22.8" customHeight="1">
      <c r="B152" s="159"/>
      <c r="D152" s="160" t="s">
        <v>76</v>
      </c>
      <c r="E152" s="170" t="s">
        <v>163</v>
      </c>
      <c r="F152" s="170" t="s">
        <v>904</v>
      </c>
      <c r="I152" s="162"/>
      <c r="J152" s="171">
        <f>BK152</f>
        <v>0</v>
      </c>
      <c r="L152" s="159"/>
      <c r="M152" s="164"/>
      <c r="N152" s="165"/>
      <c r="O152" s="165"/>
      <c r="P152" s="166">
        <f>SUM(P153:P184)</f>
        <v>0</v>
      </c>
      <c r="Q152" s="165"/>
      <c r="R152" s="166">
        <f>SUM(R153:R184)</f>
        <v>33.482680000000002</v>
      </c>
      <c r="S152" s="165"/>
      <c r="T152" s="167">
        <f>SUM(T153:T184)</f>
        <v>0</v>
      </c>
      <c r="AR152" s="160" t="s">
        <v>85</v>
      </c>
      <c r="AT152" s="168" t="s">
        <v>76</v>
      </c>
      <c r="AU152" s="168" t="s">
        <v>85</v>
      </c>
      <c r="AY152" s="160" t="s">
        <v>134</v>
      </c>
      <c r="BK152" s="169">
        <f>SUM(BK153:BK184)</f>
        <v>0</v>
      </c>
    </row>
    <row r="153" s="1" customFormat="1" ht="24" customHeight="1">
      <c r="B153" s="172"/>
      <c r="C153" s="173" t="s">
        <v>221</v>
      </c>
      <c r="D153" s="173" t="s">
        <v>136</v>
      </c>
      <c r="E153" s="174" t="s">
        <v>906</v>
      </c>
      <c r="F153" s="175" t="s">
        <v>907</v>
      </c>
      <c r="G153" s="176" t="s">
        <v>139</v>
      </c>
      <c r="H153" s="177">
        <v>6.5</v>
      </c>
      <c r="I153" s="178"/>
      <c r="J153" s="179">
        <f>ROUND(I153*H153,2)</f>
        <v>0</v>
      </c>
      <c r="K153" s="175" t="s">
        <v>140</v>
      </c>
      <c r="L153" s="38"/>
      <c r="M153" s="180" t="s">
        <v>3</v>
      </c>
      <c r="N153" s="181" t="s">
        <v>48</v>
      </c>
      <c r="O153" s="71"/>
      <c r="P153" s="182">
        <f>O153*H153</f>
        <v>0</v>
      </c>
      <c r="Q153" s="182">
        <v>0</v>
      </c>
      <c r="R153" s="182">
        <f>Q153*H153</f>
        <v>0</v>
      </c>
      <c r="S153" s="182">
        <v>0</v>
      </c>
      <c r="T153" s="183">
        <f>S153*H153</f>
        <v>0</v>
      </c>
      <c r="AR153" s="184" t="s">
        <v>141</v>
      </c>
      <c r="AT153" s="184" t="s">
        <v>136</v>
      </c>
      <c r="AU153" s="184" t="s">
        <v>87</v>
      </c>
      <c r="AY153" s="19" t="s">
        <v>134</v>
      </c>
      <c r="BE153" s="185">
        <f>IF(N153="základní",J153,0)</f>
        <v>0</v>
      </c>
      <c r="BF153" s="185">
        <f>IF(N153="snížená",J153,0)</f>
        <v>0</v>
      </c>
      <c r="BG153" s="185">
        <f>IF(N153="zákl. přenesená",J153,0)</f>
        <v>0</v>
      </c>
      <c r="BH153" s="185">
        <f>IF(N153="sníž. přenesená",J153,0)</f>
        <v>0</v>
      </c>
      <c r="BI153" s="185">
        <f>IF(N153="nulová",J153,0)</f>
        <v>0</v>
      </c>
      <c r="BJ153" s="19" t="s">
        <v>85</v>
      </c>
      <c r="BK153" s="185">
        <f>ROUND(I153*H153,2)</f>
        <v>0</v>
      </c>
      <c r="BL153" s="19" t="s">
        <v>141</v>
      </c>
      <c r="BM153" s="184" t="s">
        <v>1316</v>
      </c>
    </row>
    <row r="154" s="12" customFormat="1">
      <c r="B154" s="189"/>
      <c r="D154" s="186" t="s">
        <v>145</v>
      </c>
      <c r="E154" s="190" t="s">
        <v>3</v>
      </c>
      <c r="F154" s="191" t="s">
        <v>1261</v>
      </c>
      <c r="H154" s="190" t="s">
        <v>3</v>
      </c>
      <c r="I154" s="192"/>
      <c r="L154" s="189"/>
      <c r="M154" s="193"/>
      <c r="N154" s="194"/>
      <c r="O154" s="194"/>
      <c r="P154" s="194"/>
      <c r="Q154" s="194"/>
      <c r="R154" s="194"/>
      <c r="S154" s="194"/>
      <c r="T154" s="195"/>
      <c r="AT154" s="190" t="s">
        <v>145</v>
      </c>
      <c r="AU154" s="190" t="s">
        <v>87</v>
      </c>
      <c r="AV154" s="12" t="s">
        <v>85</v>
      </c>
      <c r="AW154" s="12" t="s">
        <v>37</v>
      </c>
      <c r="AX154" s="12" t="s">
        <v>77</v>
      </c>
      <c r="AY154" s="190" t="s">
        <v>134</v>
      </c>
    </row>
    <row r="155" s="13" customFormat="1">
      <c r="B155" s="196"/>
      <c r="D155" s="186" t="s">
        <v>145</v>
      </c>
      <c r="E155" s="197" t="s">
        <v>3</v>
      </c>
      <c r="F155" s="198" t="s">
        <v>1317</v>
      </c>
      <c r="H155" s="199">
        <v>4</v>
      </c>
      <c r="I155" s="200"/>
      <c r="L155" s="196"/>
      <c r="M155" s="201"/>
      <c r="N155" s="202"/>
      <c r="O155" s="202"/>
      <c r="P155" s="202"/>
      <c r="Q155" s="202"/>
      <c r="R155" s="202"/>
      <c r="S155" s="202"/>
      <c r="T155" s="203"/>
      <c r="AT155" s="197" t="s">
        <v>145</v>
      </c>
      <c r="AU155" s="197" t="s">
        <v>87</v>
      </c>
      <c r="AV155" s="13" t="s">
        <v>87</v>
      </c>
      <c r="AW155" s="13" t="s">
        <v>37</v>
      </c>
      <c r="AX155" s="13" t="s">
        <v>77</v>
      </c>
      <c r="AY155" s="197" t="s">
        <v>134</v>
      </c>
    </row>
    <row r="156" s="13" customFormat="1">
      <c r="B156" s="196"/>
      <c r="D156" s="186" t="s">
        <v>145</v>
      </c>
      <c r="E156" s="197" t="s">
        <v>3</v>
      </c>
      <c r="F156" s="198" t="s">
        <v>1318</v>
      </c>
      <c r="H156" s="199">
        <v>2.5</v>
      </c>
      <c r="I156" s="200"/>
      <c r="L156" s="196"/>
      <c r="M156" s="201"/>
      <c r="N156" s="202"/>
      <c r="O156" s="202"/>
      <c r="P156" s="202"/>
      <c r="Q156" s="202"/>
      <c r="R156" s="202"/>
      <c r="S156" s="202"/>
      <c r="T156" s="203"/>
      <c r="AT156" s="197" t="s">
        <v>145</v>
      </c>
      <c r="AU156" s="197" t="s">
        <v>87</v>
      </c>
      <c r="AV156" s="13" t="s">
        <v>87</v>
      </c>
      <c r="AW156" s="13" t="s">
        <v>37</v>
      </c>
      <c r="AX156" s="13" t="s">
        <v>77</v>
      </c>
      <c r="AY156" s="197" t="s">
        <v>134</v>
      </c>
    </row>
    <row r="157" s="14" customFormat="1">
      <c r="B157" s="204"/>
      <c r="D157" s="186" t="s">
        <v>145</v>
      </c>
      <c r="E157" s="205" t="s">
        <v>3</v>
      </c>
      <c r="F157" s="206" t="s">
        <v>192</v>
      </c>
      <c r="H157" s="207">
        <v>6.5</v>
      </c>
      <c r="I157" s="208"/>
      <c r="L157" s="204"/>
      <c r="M157" s="209"/>
      <c r="N157" s="210"/>
      <c r="O157" s="210"/>
      <c r="P157" s="210"/>
      <c r="Q157" s="210"/>
      <c r="R157" s="210"/>
      <c r="S157" s="210"/>
      <c r="T157" s="211"/>
      <c r="AT157" s="205" t="s">
        <v>145</v>
      </c>
      <c r="AU157" s="205" t="s">
        <v>87</v>
      </c>
      <c r="AV157" s="14" t="s">
        <v>141</v>
      </c>
      <c r="AW157" s="14" t="s">
        <v>37</v>
      </c>
      <c r="AX157" s="14" t="s">
        <v>85</v>
      </c>
      <c r="AY157" s="205" t="s">
        <v>134</v>
      </c>
    </row>
    <row r="158" s="1" customFormat="1" ht="24" customHeight="1">
      <c r="B158" s="172"/>
      <c r="C158" s="173" t="s">
        <v>225</v>
      </c>
      <c r="D158" s="173" t="s">
        <v>136</v>
      </c>
      <c r="E158" s="174" t="s">
        <v>1319</v>
      </c>
      <c r="F158" s="175" t="s">
        <v>1320</v>
      </c>
      <c r="G158" s="176" t="s">
        <v>139</v>
      </c>
      <c r="H158" s="177">
        <v>70</v>
      </c>
      <c r="I158" s="178"/>
      <c r="J158" s="179">
        <f>ROUND(I158*H158,2)</f>
        <v>0</v>
      </c>
      <c r="K158" s="175" t="s">
        <v>140</v>
      </c>
      <c r="L158" s="38"/>
      <c r="M158" s="180" t="s">
        <v>3</v>
      </c>
      <c r="N158" s="181" t="s">
        <v>48</v>
      </c>
      <c r="O158" s="71"/>
      <c r="P158" s="182">
        <f>O158*H158</f>
        <v>0</v>
      </c>
      <c r="Q158" s="182">
        <v>0</v>
      </c>
      <c r="R158" s="182">
        <f>Q158*H158</f>
        <v>0</v>
      </c>
      <c r="S158" s="182">
        <v>0</v>
      </c>
      <c r="T158" s="183">
        <f>S158*H158</f>
        <v>0</v>
      </c>
      <c r="AR158" s="184" t="s">
        <v>141</v>
      </c>
      <c r="AT158" s="184" t="s">
        <v>136</v>
      </c>
      <c r="AU158" s="184" t="s">
        <v>87</v>
      </c>
      <c r="AY158" s="19" t="s">
        <v>134</v>
      </c>
      <c r="BE158" s="185">
        <f>IF(N158="základní",J158,0)</f>
        <v>0</v>
      </c>
      <c r="BF158" s="185">
        <f>IF(N158="snížená",J158,0)</f>
        <v>0</v>
      </c>
      <c r="BG158" s="185">
        <f>IF(N158="zákl. přenesená",J158,0)</f>
        <v>0</v>
      </c>
      <c r="BH158" s="185">
        <f>IF(N158="sníž. přenesená",J158,0)</f>
        <v>0</v>
      </c>
      <c r="BI158" s="185">
        <f>IF(N158="nulová",J158,0)</f>
        <v>0</v>
      </c>
      <c r="BJ158" s="19" t="s">
        <v>85</v>
      </c>
      <c r="BK158" s="185">
        <f>ROUND(I158*H158,2)</f>
        <v>0</v>
      </c>
      <c r="BL158" s="19" t="s">
        <v>141</v>
      </c>
      <c r="BM158" s="184" t="s">
        <v>1321</v>
      </c>
    </row>
    <row r="159" s="12" customFormat="1">
      <c r="B159" s="189"/>
      <c r="D159" s="186" t="s">
        <v>145</v>
      </c>
      <c r="E159" s="190" t="s">
        <v>3</v>
      </c>
      <c r="F159" s="191" t="s">
        <v>1256</v>
      </c>
      <c r="H159" s="190" t="s">
        <v>3</v>
      </c>
      <c r="I159" s="192"/>
      <c r="L159" s="189"/>
      <c r="M159" s="193"/>
      <c r="N159" s="194"/>
      <c r="O159" s="194"/>
      <c r="P159" s="194"/>
      <c r="Q159" s="194"/>
      <c r="R159" s="194"/>
      <c r="S159" s="194"/>
      <c r="T159" s="195"/>
      <c r="AT159" s="190" t="s">
        <v>145</v>
      </c>
      <c r="AU159" s="190" t="s">
        <v>87</v>
      </c>
      <c r="AV159" s="12" t="s">
        <v>85</v>
      </c>
      <c r="AW159" s="12" t="s">
        <v>37</v>
      </c>
      <c r="AX159" s="12" t="s">
        <v>77</v>
      </c>
      <c r="AY159" s="190" t="s">
        <v>134</v>
      </c>
    </row>
    <row r="160" s="13" customFormat="1">
      <c r="B160" s="196"/>
      <c r="D160" s="186" t="s">
        <v>145</v>
      </c>
      <c r="E160" s="197" t="s">
        <v>3</v>
      </c>
      <c r="F160" s="198" t="s">
        <v>1322</v>
      </c>
      <c r="H160" s="199">
        <v>10</v>
      </c>
      <c r="I160" s="200"/>
      <c r="L160" s="196"/>
      <c r="M160" s="201"/>
      <c r="N160" s="202"/>
      <c r="O160" s="202"/>
      <c r="P160" s="202"/>
      <c r="Q160" s="202"/>
      <c r="R160" s="202"/>
      <c r="S160" s="202"/>
      <c r="T160" s="203"/>
      <c r="AT160" s="197" t="s">
        <v>145</v>
      </c>
      <c r="AU160" s="197" t="s">
        <v>87</v>
      </c>
      <c r="AV160" s="13" t="s">
        <v>87</v>
      </c>
      <c r="AW160" s="13" t="s">
        <v>37</v>
      </c>
      <c r="AX160" s="13" t="s">
        <v>77</v>
      </c>
      <c r="AY160" s="197" t="s">
        <v>134</v>
      </c>
    </row>
    <row r="161" s="13" customFormat="1">
      <c r="B161" s="196"/>
      <c r="D161" s="186" t="s">
        <v>145</v>
      </c>
      <c r="E161" s="197" t="s">
        <v>3</v>
      </c>
      <c r="F161" s="198" t="s">
        <v>1323</v>
      </c>
      <c r="H161" s="199">
        <v>60</v>
      </c>
      <c r="I161" s="200"/>
      <c r="L161" s="196"/>
      <c r="M161" s="201"/>
      <c r="N161" s="202"/>
      <c r="O161" s="202"/>
      <c r="P161" s="202"/>
      <c r="Q161" s="202"/>
      <c r="R161" s="202"/>
      <c r="S161" s="202"/>
      <c r="T161" s="203"/>
      <c r="AT161" s="197" t="s">
        <v>145</v>
      </c>
      <c r="AU161" s="197" t="s">
        <v>87</v>
      </c>
      <c r="AV161" s="13" t="s">
        <v>87</v>
      </c>
      <c r="AW161" s="13" t="s">
        <v>37</v>
      </c>
      <c r="AX161" s="13" t="s">
        <v>77</v>
      </c>
      <c r="AY161" s="197" t="s">
        <v>134</v>
      </c>
    </row>
    <row r="162" s="14" customFormat="1">
      <c r="B162" s="204"/>
      <c r="D162" s="186" t="s">
        <v>145</v>
      </c>
      <c r="E162" s="205" t="s">
        <v>3</v>
      </c>
      <c r="F162" s="206" t="s">
        <v>192</v>
      </c>
      <c r="H162" s="207">
        <v>70</v>
      </c>
      <c r="I162" s="208"/>
      <c r="L162" s="204"/>
      <c r="M162" s="209"/>
      <c r="N162" s="210"/>
      <c r="O162" s="210"/>
      <c r="P162" s="210"/>
      <c r="Q162" s="210"/>
      <c r="R162" s="210"/>
      <c r="S162" s="210"/>
      <c r="T162" s="211"/>
      <c r="AT162" s="205" t="s">
        <v>145</v>
      </c>
      <c r="AU162" s="205" t="s">
        <v>87</v>
      </c>
      <c r="AV162" s="14" t="s">
        <v>141</v>
      </c>
      <c r="AW162" s="14" t="s">
        <v>37</v>
      </c>
      <c r="AX162" s="14" t="s">
        <v>85</v>
      </c>
      <c r="AY162" s="205" t="s">
        <v>134</v>
      </c>
    </row>
    <row r="163" s="1" customFormat="1" ht="36" customHeight="1">
      <c r="B163" s="172"/>
      <c r="C163" s="173" t="s">
        <v>229</v>
      </c>
      <c r="D163" s="173" t="s">
        <v>136</v>
      </c>
      <c r="E163" s="174" t="s">
        <v>1324</v>
      </c>
      <c r="F163" s="175" t="s">
        <v>1325</v>
      </c>
      <c r="G163" s="176" t="s">
        <v>139</v>
      </c>
      <c r="H163" s="177">
        <v>2.5</v>
      </c>
      <c r="I163" s="178"/>
      <c r="J163" s="179">
        <f>ROUND(I163*H163,2)</f>
        <v>0</v>
      </c>
      <c r="K163" s="175" t="s">
        <v>140</v>
      </c>
      <c r="L163" s="38"/>
      <c r="M163" s="180" t="s">
        <v>3</v>
      </c>
      <c r="N163" s="181" t="s">
        <v>48</v>
      </c>
      <c r="O163" s="71"/>
      <c r="P163" s="182">
        <f>O163*H163</f>
        <v>0</v>
      </c>
      <c r="Q163" s="182">
        <v>0</v>
      </c>
      <c r="R163" s="182">
        <f>Q163*H163</f>
        <v>0</v>
      </c>
      <c r="S163" s="182">
        <v>0</v>
      </c>
      <c r="T163" s="183">
        <f>S163*H163</f>
        <v>0</v>
      </c>
      <c r="AR163" s="184" t="s">
        <v>141</v>
      </c>
      <c r="AT163" s="184" t="s">
        <v>136</v>
      </c>
      <c r="AU163" s="184" t="s">
        <v>87</v>
      </c>
      <c r="AY163" s="19" t="s">
        <v>134</v>
      </c>
      <c r="BE163" s="185">
        <f>IF(N163="základní",J163,0)</f>
        <v>0</v>
      </c>
      <c r="BF163" s="185">
        <f>IF(N163="snížená",J163,0)</f>
        <v>0</v>
      </c>
      <c r="BG163" s="185">
        <f>IF(N163="zákl. přenesená",J163,0)</f>
        <v>0</v>
      </c>
      <c r="BH163" s="185">
        <f>IF(N163="sníž. přenesená",J163,0)</f>
        <v>0</v>
      </c>
      <c r="BI163" s="185">
        <f>IF(N163="nulová",J163,0)</f>
        <v>0</v>
      </c>
      <c r="BJ163" s="19" t="s">
        <v>85</v>
      </c>
      <c r="BK163" s="185">
        <f>ROUND(I163*H163,2)</f>
        <v>0</v>
      </c>
      <c r="BL163" s="19" t="s">
        <v>141</v>
      </c>
      <c r="BM163" s="184" t="s">
        <v>1326</v>
      </c>
    </row>
    <row r="164" s="1" customFormat="1">
      <c r="B164" s="38"/>
      <c r="D164" s="186" t="s">
        <v>143</v>
      </c>
      <c r="F164" s="187" t="s">
        <v>954</v>
      </c>
      <c r="I164" s="115"/>
      <c r="L164" s="38"/>
      <c r="M164" s="188"/>
      <c r="N164" s="71"/>
      <c r="O164" s="71"/>
      <c r="P164" s="71"/>
      <c r="Q164" s="71"/>
      <c r="R164" s="71"/>
      <c r="S164" s="71"/>
      <c r="T164" s="72"/>
      <c r="AT164" s="19" t="s">
        <v>143</v>
      </c>
      <c r="AU164" s="19" t="s">
        <v>87</v>
      </c>
    </row>
    <row r="165" s="12" customFormat="1">
      <c r="B165" s="189"/>
      <c r="D165" s="186" t="s">
        <v>145</v>
      </c>
      <c r="E165" s="190" t="s">
        <v>3</v>
      </c>
      <c r="F165" s="191" t="s">
        <v>1261</v>
      </c>
      <c r="H165" s="190" t="s">
        <v>3</v>
      </c>
      <c r="I165" s="192"/>
      <c r="L165" s="189"/>
      <c r="M165" s="193"/>
      <c r="N165" s="194"/>
      <c r="O165" s="194"/>
      <c r="P165" s="194"/>
      <c r="Q165" s="194"/>
      <c r="R165" s="194"/>
      <c r="S165" s="194"/>
      <c r="T165" s="195"/>
      <c r="AT165" s="190" t="s">
        <v>145</v>
      </c>
      <c r="AU165" s="190" t="s">
        <v>87</v>
      </c>
      <c r="AV165" s="12" t="s">
        <v>85</v>
      </c>
      <c r="AW165" s="12" t="s">
        <v>37</v>
      </c>
      <c r="AX165" s="12" t="s">
        <v>77</v>
      </c>
      <c r="AY165" s="190" t="s">
        <v>134</v>
      </c>
    </row>
    <row r="166" s="13" customFormat="1">
      <c r="B166" s="196"/>
      <c r="D166" s="186" t="s">
        <v>145</v>
      </c>
      <c r="E166" s="197" t="s">
        <v>3</v>
      </c>
      <c r="F166" s="198" t="s">
        <v>1318</v>
      </c>
      <c r="H166" s="199">
        <v>2.5</v>
      </c>
      <c r="I166" s="200"/>
      <c r="L166" s="196"/>
      <c r="M166" s="201"/>
      <c r="N166" s="202"/>
      <c r="O166" s="202"/>
      <c r="P166" s="202"/>
      <c r="Q166" s="202"/>
      <c r="R166" s="202"/>
      <c r="S166" s="202"/>
      <c r="T166" s="203"/>
      <c r="AT166" s="197" t="s">
        <v>145</v>
      </c>
      <c r="AU166" s="197" t="s">
        <v>87</v>
      </c>
      <c r="AV166" s="13" t="s">
        <v>87</v>
      </c>
      <c r="AW166" s="13" t="s">
        <v>37</v>
      </c>
      <c r="AX166" s="13" t="s">
        <v>85</v>
      </c>
      <c r="AY166" s="197" t="s">
        <v>134</v>
      </c>
    </row>
    <row r="167" s="1" customFormat="1" ht="48" customHeight="1">
      <c r="B167" s="172"/>
      <c r="C167" s="173" t="s">
        <v>233</v>
      </c>
      <c r="D167" s="173" t="s">
        <v>136</v>
      </c>
      <c r="E167" s="174" t="s">
        <v>1327</v>
      </c>
      <c r="F167" s="175" t="s">
        <v>1328</v>
      </c>
      <c r="G167" s="176" t="s">
        <v>139</v>
      </c>
      <c r="H167" s="177">
        <v>10</v>
      </c>
      <c r="I167" s="178"/>
      <c r="J167" s="179">
        <f>ROUND(I167*H167,2)</f>
        <v>0</v>
      </c>
      <c r="K167" s="175" t="s">
        <v>140</v>
      </c>
      <c r="L167" s="38"/>
      <c r="M167" s="180" t="s">
        <v>3</v>
      </c>
      <c r="N167" s="181" t="s">
        <v>48</v>
      </c>
      <c r="O167" s="71"/>
      <c r="P167" s="182">
        <f>O167*H167</f>
        <v>0</v>
      </c>
      <c r="Q167" s="182">
        <v>0.083500000000000005</v>
      </c>
      <c r="R167" s="182">
        <f>Q167*H167</f>
        <v>0.83500000000000008</v>
      </c>
      <c r="S167" s="182">
        <v>0</v>
      </c>
      <c r="T167" s="183">
        <f>S167*H167</f>
        <v>0</v>
      </c>
      <c r="AR167" s="184" t="s">
        <v>141</v>
      </c>
      <c r="AT167" s="184" t="s">
        <v>136</v>
      </c>
      <c r="AU167" s="184" t="s">
        <v>87</v>
      </c>
      <c r="AY167" s="19" t="s">
        <v>134</v>
      </c>
      <c r="BE167" s="185">
        <f>IF(N167="základní",J167,0)</f>
        <v>0</v>
      </c>
      <c r="BF167" s="185">
        <f>IF(N167="snížená",J167,0)</f>
        <v>0</v>
      </c>
      <c r="BG167" s="185">
        <f>IF(N167="zákl. přenesená",J167,0)</f>
        <v>0</v>
      </c>
      <c r="BH167" s="185">
        <f>IF(N167="sníž. přenesená",J167,0)</f>
        <v>0</v>
      </c>
      <c r="BI167" s="185">
        <f>IF(N167="nulová",J167,0)</f>
        <v>0</v>
      </c>
      <c r="BJ167" s="19" t="s">
        <v>85</v>
      </c>
      <c r="BK167" s="185">
        <f>ROUND(I167*H167,2)</f>
        <v>0</v>
      </c>
      <c r="BL167" s="19" t="s">
        <v>141</v>
      </c>
      <c r="BM167" s="184" t="s">
        <v>1329</v>
      </c>
    </row>
    <row r="168" s="1" customFormat="1">
      <c r="B168" s="38"/>
      <c r="D168" s="186" t="s">
        <v>143</v>
      </c>
      <c r="F168" s="187" t="s">
        <v>966</v>
      </c>
      <c r="I168" s="115"/>
      <c r="L168" s="38"/>
      <c r="M168" s="188"/>
      <c r="N168" s="71"/>
      <c r="O168" s="71"/>
      <c r="P168" s="71"/>
      <c r="Q168" s="71"/>
      <c r="R168" s="71"/>
      <c r="S168" s="71"/>
      <c r="T168" s="72"/>
      <c r="AT168" s="19" t="s">
        <v>143</v>
      </c>
      <c r="AU168" s="19" t="s">
        <v>87</v>
      </c>
    </row>
    <row r="169" s="12" customFormat="1">
      <c r="B169" s="189"/>
      <c r="D169" s="186" t="s">
        <v>145</v>
      </c>
      <c r="E169" s="190" t="s">
        <v>3</v>
      </c>
      <c r="F169" s="191" t="s">
        <v>1256</v>
      </c>
      <c r="H169" s="190" t="s">
        <v>3</v>
      </c>
      <c r="I169" s="192"/>
      <c r="L169" s="189"/>
      <c r="M169" s="193"/>
      <c r="N169" s="194"/>
      <c r="O169" s="194"/>
      <c r="P169" s="194"/>
      <c r="Q169" s="194"/>
      <c r="R169" s="194"/>
      <c r="S169" s="194"/>
      <c r="T169" s="195"/>
      <c r="AT169" s="190" t="s">
        <v>145</v>
      </c>
      <c r="AU169" s="190" t="s">
        <v>87</v>
      </c>
      <c r="AV169" s="12" t="s">
        <v>85</v>
      </c>
      <c r="AW169" s="12" t="s">
        <v>37</v>
      </c>
      <c r="AX169" s="12" t="s">
        <v>77</v>
      </c>
      <c r="AY169" s="190" t="s">
        <v>134</v>
      </c>
    </row>
    <row r="170" s="13" customFormat="1">
      <c r="B170" s="196"/>
      <c r="D170" s="186" t="s">
        <v>145</v>
      </c>
      <c r="E170" s="197" t="s">
        <v>3</v>
      </c>
      <c r="F170" s="198" t="s">
        <v>1330</v>
      </c>
      <c r="H170" s="199">
        <v>10</v>
      </c>
      <c r="I170" s="200"/>
      <c r="L170" s="196"/>
      <c r="M170" s="201"/>
      <c r="N170" s="202"/>
      <c r="O170" s="202"/>
      <c r="P170" s="202"/>
      <c r="Q170" s="202"/>
      <c r="R170" s="202"/>
      <c r="S170" s="202"/>
      <c r="T170" s="203"/>
      <c r="AT170" s="197" t="s">
        <v>145</v>
      </c>
      <c r="AU170" s="197" t="s">
        <v>87</v>
      </c>
      <c r="AV170" s="13" t="s">
        <v>87</v>
      </c>
      <c r="AW170" s="13" t="s">
        <v>37</v>
      </c>
      <c r="AX170" s="13" t="s">
        <v>85</v>
      </c>
      <c r="AY170" s="197" t="s">
        <v>134</v>
      </c>
    </row>
    <row r="171" s="1" customFormat="1" ht="48" customHeight="1">
      <c r="B171" s="172"/>
      <c r="C171" s="173" t="s">
        <v>8</v>
      </c>
      <c r="D171" s="173" t="s">
        <v>136</v>
      </c>
      <c r="E171" s="174" t="s">
        <v>963</v>
      </c>
      <c r="F171" s="175" t="s">
        <v>964</v>
      </c>
      <c r="G171" s="176" t="s">
        <v>139</v>
      </c>
      <c r="H171" s="177">
        <v>60</v>
      </c>
      <c r="I171" s="178"/>
      <c r="J171" s="179">
        <f>ROUND(I171*H171,2)</f>
        <v>0</v>
      </c>
      <c r="K171" s="175" t="s">
        <v>140</v>
      </c>
      <c r="L171" s="38"/>
      <c r="M171" s="180" t="s">
        <v>3</v>
      </c>
      <c r="N171" s="181" t="s">
        <v>48</v>
      </c>
      <c r="O171" s="71"/>
      <c r="P171" s="182">
        <f>O171*H171</f>
        <v>0</v>
      </c>
      <c r="Q171" s="182">
        <v>0.083500000000000005</v>
      </c>
      <c r="R171" s="182">
        <f>Q171*H171</f>
        <v>5.0100000000000007</v>
      </c>
      <c r="S171" s="182">
        <v>0</v>
      </c>
      <c r="T171" s="183">
        <f>S171*H171</f>
        <v>0</v>
      </c>
      <c r="AR171" s="184" t="s">
        <v>141</v>
      </c>
      <c r="AT171" s="184" t="s">
        <v>136</v>
      </c>
      <c r="AU171" s="184" t="s">
        <v>87</v>
      </c>
      <c r="AY171" s="19" t="s">
        <v>134</v>
      </c>
      <c r="BE171" s="185">
        <f>IF(N171="základní",J171,0)</f>
        <v>0</v>
      </c>
      <c r="BF171" s="185">
        <f>IF(N171="snížená",J171,0)</f>
        <v>0</v>
      </c>
      <c r="BG171" s="185">
        <f>IF(N171="zákl. přenesená",J171,0)</f>
        <v>0</v>
      </c>
      <c r="BH171" s="185">
        <f>IF(N171="sníž. přenesená",J171,0)</f>
        <v>0</v>
      </c>
      <c r="BI171" s="185">
        <f>IF(N171="nulová",J171,0)</f>
        <v>0</v>
      </c>
      <c r="BJ171" s="19" t="s">
        <v>85</v>
      </c>
      <c r="BK171" s="185">
        <f>ROUND(I171*H171,2)</f>
        <v>0</v>
      </c>
      <c r="BL171" s="19" t="s">
        <v>141</v>
      </c>
      <c r="BM171" s="184" t="s">
        <v>1331</v>
      </c>
    </row>
    <row r="172" s="1" customFormat="1">
      <c r="B172" s="38"/>
      <c r="D172" s="186" t="s">
        <v>143</v>
      </c>
      <c r="F172" s="187" t="s">
        <v>966</v>
      </c>
      <c r="I172" s="115"/>
      <c r="L172" s="38"/>
      <c r="M172" s="188"/>
      <c r="N172" s="71"/>
      <c r="O172" s="71"/>
      <c r="P172" s="71"/>
      <c r="Q172" s="71"/>
      <c r="R172" s="71"/>
      <c r="S172" s="71"/>
      <c r="T172" s="72"/>
      <c r="AT172" s="19" t="s">
        <v>143</v>
      </c>
      <c r="AU172" s="19" t="s">
        <v>87</v>
      </c>
    </row>
    <row r="173" s="12" customFormat="1">
      <c r="B173" s="189"/>
      <c r="D173" s="186" t="s">
        <v>145</v>
      </c>
      <c r="E173" s="190" t="s">
        <v>3</v>
      </c>
      <c r="F173" s="191" t="s">
        <v>1261</v>
      </c>
      <c r="H173" s="190" t="s">
        <v>3</v>
      </c>
      <c r="I173" s="192"/>
      <c r="L173" s="189"/>
      <c r="M173" s="193"/>
      <c r="N173" s="194"/>
      <c r="O173" s="194"/>
      <c r="P173" s="194"/>
      <c r="Q173" s="194"/>
      <c r="R173" s="194"/>
      <c r="S173" s="194"/>
      <c r="T173" s="195"/>
      <c r="AT173" s="190" t="s">
        <v>145</v>
      </c>
      <c r="AU173" s="190" t="s">
        <v>87</v>
      </c>
      <c r="AV173" s="12" t="s">
        <v>85</v>
      </c>
      <c r="AW173" s="12" t="s">
        <v>37</v>
      </c>
      <c r="AX173" s="12" t="s">
        <v>77</v>
      </c>
      <c r="AY173" s="190" t="s">
        <v>134</v>
      </c>
    </row>
    <row r="174" s="13" customFormat="1">
      <c r="B174" s="196"/>
      <c r="D174" s="186" t="s">
        <v>145</v>
      </c>
      <c r="E174" s="197" t="s">
        <v>3</v>
      </c>
      <c r="F174" s="198" t="s">
        <v>1332</v>
      </c>
      <c r="H174" s="199">
        <v>60</v>
      </c>
      <c r="I174" s="200"/>
      <c r="L174" s="196"/>
      <c r="M174" s="201"/>
      <c r="N174" s="202"/>
      <c r="O174" s="202"/>
      <c r="P174" s="202"/>
      <c r="Q174" s="202"/>
      <c r="R174" s="202"/>
      <c r="S174" s="202"/>
      <c r="T174" s="203"/>
      <c r="AT174" s="197" t="s">
        <v>145</v>
      </c>
      <c r="AU174" s="197" t="s">
        <v>87</v>
      </c>
      <c r="AV174" s="13" t="s">
        <v>87</v>
      </c>
      <c r="AW174" s="13" t="s">
        <v>37</v>
      </c>
      <c r="AX174" s="13" t="s">
        <v>85</v>
      </c>
      <c r="AY174" s="197" t="s">
        <v>134</v>
      </c>
    </row>
    <row r="175" s="1" customFormat="1" ht="16.5" customHeight="1">
      <c r="B175" s="172"/>
      <c r="C175" s="215" t="s">
        <v>240</v>
      </c>
      <c r="D175" s="215" t="s">
        <v>502</v>
      </c>
      <c r="E175" s="216" t="s">
        <v>970</v>
      </c>
      <c r="F175" s="217" t="s">
        <v>971</v>
      </c>
      <c r="G175" s="218" t="s">
        <v>150</v>
      </c>
      <c r="H175" s="219">
        <v>24</v>
      </c>
      <c r="I175" s="220"/>
      <c r="J175" s="221">
        <f>ROUND(I175*H175,2)</f>
        <v>0</v>
      </c>
      <c r="K175" s="217" t="s">
        <v>140</v>
      </c>
      <c r="L175" s="222"/>
      <c r="M175" s="223" t="s">
        <v>3</v>
      </c>
      <c r="N175" s="224" t="s">
        <v>48</v>
      </c>
      <c r="O175" s="71"/>
      <c r="P175" s="182">
        <f>O175*H175</f>
        <v>0</v>
      </c>
      <c r="Q175" s="182">
        <v>1.1200000000000001</v>
      </c>
      <c r="R175" s="182">
        <f>Q175*H175</f>
        <v>26.880000000000003</v>
      </c>
      <c r="S175" s="182">
        <v>0</v>
      </c>
      <c r="T175" s="183">
        <f>S175*H175</f>
        <v>0</v>
      </c>
      <c r="AR175" s="184" t="s">
        <v>176</v>
      </c>
      <c r="AT175" s="184" t="s">
        <v>502</v>
      </c>
      <c r="AU175" s="184" t="s">
        <v>87</v>
      </c>
      <c r="AY175" s="19" t="s">
        <v>134</v>
      </c>
      <c r="BE175" s="185">
        <f>IF(N175="základní",J175,0)</f>
        <v>0</v>
      </c>
      <c r="BF175" s="185">
        <f>IF(N175="snížená",J175,0)</f>
        <v>0</v>
      </c>
      <c r="BG175" s="185">
        <f>IF(N175="zákl. přenesená",J175,0)</f>
        <v>0</v>
      </c>
      <c r="BH175" s="185">
        <f>IF(N175="sníž. přenesená",J175,0)</f>
        <v>0</v>
      </c>
      <c r="BI175" s="185">
        <f>IF(N175="nulová",J175,0)</f>
        <v>0</v>
      </c>
      <c r="BJ175" s="19" t="s">
        <v>85</v>
      </c>
      <c r="BK175" s="185">
        <f>ROUND(I175*H175,2)</f>
        <v>0</v>
      </c>
      <c r="BL175" s="19" t="s">
        <v>141</v>
      </c>
      <c r="BM175" s="184" t="s">
        <v>1333</v>
      </c>
    </row>
    <row r="176" s="12" customFormat="1">
      <c r="B176" s="189"/>
      <c r="D176" s="186" t="s">
        <v>145</v>
      </c>
      <c r="E176" s="190" t="s">
        <v>3</v>
      </c>
      <c r="F176" s="191" t="s">
        <v>1256</v>
      </c>
      <c r="H176" s="190" t="s">
        <v>3</v>
      </c>
      <c r="I176" s="192"/>
      <c r="L176" s="189"/>
      <c r="M176" s="193"/>
      <c r="N176" s="194"/>
      <c r="O176" s="194"/>
      <c r="P176" s="194"/>
      <c r="Q176" s="194"/>
      <c r="R176" s="194"/>
      <c r="S176" s="194"/>
      <c r="T176" s="195"/>
      <c r="AT176" s="190" t="s">
        <v>145</v>
      </c>
      <c r="AU176" s="190" t="s">
        <v>87</v>
      </c>
      <c r="AV176" s="12" t="s">
        <v>85</v>
      </c>
      <c r="AW176" s="12" t="s">
        <v>37</v>
      </c>
      <c r="AX176" s="12" t="s">
        <v>77</v>
      </c>
      <c r="AY176" s="190" t="s">
        <v>134</v>
      </c>
    </row>
    <row r="177" s="13" customFormat="1">
      <c r="B177" s="196"/>
      <c r="D177" s="186" t="s">
        <v>145</v>
      </c>
      <c r="E177" s="197" t="s">
        <v>3</v>
      </c>
      <c r="F177" s="198" t="s">
        <v>1334</v>
      </c>
      <c r="H177" s="199">
        <v>20</v>
      </c>
      <c r="I177" s="200"/>
      <c r="L177" s="196"/>
      <c r="M177" s="201"/>
      <c r="N177" s="202"/>
      <c r="O177" s="202"/>
      <c r="P177" s="202"/>
      <c r="Q177" s="202"/>
      <c r="R177" s="202"/>
      <c r="S177" s="202"/>
      <c r="T177" s="203"/>
      <c r="AT177" s="197" t="s">
        <v>145</v>
      </c>
      <c r="AU177" s="197" t="s">
        <v>87</v>
      </c>
      <c r="AV177" s="13" t="s">
        <v>87</v>
      </c>
      <c r="AW177" s="13" t="s">
        <v>37</v>
      </c>
      <c r="AX177" s="13" t="s">
        <v>77</v>
      </c>
      <c r="AY177" s="197" t="s">
        <v>134</v>
      </c>
    </row>
    <row r="178" s="13" customFormat="1">
      <c r="B178" s="196"/>
      <c r="D178" s="186" t="s">
        <v>145</v>
      </c>
      <c r="E178" s="197" t="s">
        <v>3</v>
      </c>
      <c r="F178" s="198" t="s">
        <v>1335</v>
      </c>
      <c r="H178" s="199">
        <v>4</v>
      </c>
      <c r="I178" s="200"/>
      <c r="L178" s="196"/>
      <c r="M178" s="201"/>
      <c r="N178" s="202"/>
      <c r="O178" s="202"/>
      <c r="P178" s="202"/>
      <c r="Q178" s="202"/>
      <c r="R178" s="202"/>
      <c r="S178" s="202"/>
      <c r="T178" s="203"/>
      <c r="AT178" s="197" t="s">
        <v>145</v>
      </c>
      <c r="AU178" s="197" t="s">
        <v>87</v>
      </c>
      <c r="AV178" s="13" t="s">
        <v>87</v>
      </c>
      <c r="AW178" s="13" t="s">
        <v>37</v>
      </c>
      <c r="AX178" s="13" t="s">
        <v>77</v>
      </c>
      <c r="AY178" s="197" t="s">
        <v>134</v>
      </c>
    </row>
    <row r="179" s="14" customFormat="1">
      <c r="B179" s="204"/>
      <c r="D179" s="186" t="s">
        <v>145</v>
      </c>
      <c r="E179" s="205" t="s">
        <v>3</v>
      </c>
      <c r="F179" s="206" t="s">
        <v>192</v>
      </c>
      <c r="H179" s="207">
        <v>24</v>
      </c>
      <c r="I179" s="208"/>
      <c r="L179" s="204"/>
      <c r="M179" s="209"/>
      <c r="N179" s="210"/>
      <c r="O179" s="210"/>
      <c r="P179" s="210"/>
      <c r="Q179" s="210"/>
      <c r="R179" s="210"/>
      <c r="S179" s="210"/>
      <c r="T179" s="211"/>
      <c r="AT179" s="205" t="s">
        <v>145</v>
      </c>
      <c r="AU179" s="205" t="s">
        <v>87</v>
      </c>
      <c r="AV179" s="14" t="s">
        <v>141</v>
      </c>
      <c r="AW179" s="14" t="s">
        <v>37</v>
      </c>
      <c r="AX179" s="14" t="s">
        <v>85</v>
      </c>
      <c r="AY179" s="205" t="s">
        <v>134</v>
      </c>
    </row>
    <row r="180" s="1" customFormat="1" ht="72" customHeight="1">
      <c r="B180" s="172"/>
      <c r="C180" s="173" t="s">
        <v>244</v>
      </c>
      <c r="D180" s="173" t="s">
        <v>136</v>
      </c>
      <c r="E180" s="174" t="s">
        <v>1336</v>
      </c>
      <c r="F180" s="175" t="s">
        <v>1337</v>
      </c>
      <c r="G180" s="176" t="s">
        <v>139</v>
      </c>
      <c r="H180" s="177">
        <v>3.52</v>
      </c>
      <c r="I180" s="178"/>
      <c r="J180" s="179">
        <f>ROUND(I180*H180,2)</f>
        <v>0</v>
      </c>
      <c r="K180" s="175" t="s">
        <v>140</v>
      </c>
      <c r="L180" s="38"/>
      <c r="M180" s="180" t="s">
        <v>3</v>
      </c>
      <c r="N180" s="181" t="s">
        <v>48</v>
      </c>
      <c r="O180" s="71"/>
      <c r="P180" s="182">
        <f>O180*H180</f>
        <v>0</v>
      </c>
      <c r="Q180" s="182">
        <v>0.084250000000000005</v>
      </c>
      <c r="R180" s="182">
        <f>Q180*H180</f>
        <v>0.29656000000000005</v>
      </c>
      <c r="S180" s="182">
        <v>0</v>
      </c>
      <c r="T180" s="183">
        <f>S180*H180</f>
        <v>0</v>
      </c>
      <c r="AR180" s="184" t="s">
        <v>141</v>
      </c>
      <c r="AT180" s="184" t="s">
        <v>136</v>
      </c>
      <c r="AU180" s="184" t="s">
        <v>87</v>
      </c>
      <c r="AY180" s="19" t="s">
        <v>134</v>
      </c>
      <c r="BE180" s="185">
        <f>IF(N180="základní",J180,0)</f>
        <v>0</v>
      </c>
      <c r="BF180" s="185">
        <f>IF(N180="snížená",J180,0)</f>
        <v>0</v>
      </c>
      <c r="BG180" s="185">
        <f>IF(N180="zákl. přenesená",J180,0)</f>
        <v>0</v>
      </c>
      <c r="BH180" s="185">
        <f>IF(N180="sníž. přenesená",J180,0)</f>
        <v>0</v>
      </c>
      <c r="BI180" s="185">
        <f>IF(N180="nulová",J180,0)</f>
        <v>0</v>
      </c>
      <c r="BJ180" s="19" t="s">
        <v>85</v>
      </c>
      <c r="BK180" s="185">
        <f>ROUND(I180*H180,2)</f>
        <v>0</v>
      </c>
      <c r="BL180" s="19" t="s">
        <v>141</v>
      </c>
      <c r="BM180" s="184" t="s">
        <v>1338</v>
      </c>
    </row>
    <row r="181" s="1" customFormat="1">
      <c r="B181" s="38"/>
      <c r="D181" s="186" t="s">
        <v>143</v>
      </c>
      <c r="F181" s="187" t="s">
        <v>1339</v>
      </c>
      <c r="I181" s="115"/>
      <c r="L181" s="38"/>
      <c r="M181" s="188"/>
      <c r="N181" s="71"/>
      <c r="O181" s="71"/>
      <c r="P181" s="71"/>
      <c r="Q181" s="71"/>
      <c r="R181" s="71"/>
      <c r="S181" s="71"/>
      <c r="T181" s="72"/>
      <c r="AT181" s="19" t="s">
        <v>143</v>
      </c>
      <c r="AU181" s="19" t="s">
        <v>87</v>
      </c>
    </row>
    <row r="182" s="12" customFormat="1">
      <c r="B182" s="189"/>
      <c r="D182" s="186" t="s">
        <v>145</v>
      </c>
      <c r="E182" s="190" t="s">
        <v>3</v>
      </c>
      <c r="F182" s="191" t="s">
        <v>1256</v>
      </c>
      <c r="H182" s="190" t="s">
        <v>3</v>
      </c>
      <c r="I182" s="192"/>
      <c r="L182" s="189"/>
      <c r="M182" s="193"/>
      <c r="N182" s="194"/>
      <c r="O182" s="194"/>
      <c r="P182" s="194"/>
      <c r="Q182" s="194"/>
      <c r="R182" s="194"/>
      <c r="S182" s="194"/>
      <c r="T182" s="195"/>
      <c r="AT182" s="190" t="s">
        <v>145</v>
      </c>
      <c r="AU182" s="190" t="s">
        <v>87</v>
      </c>
      <c r="AV182" s="12" t="s">
        <v>85</v>
      </c>
      <c r="AW182" s="12" t="s">
        <v>37</v>
      </c>
      <c r="AX182" s="12" t="s">
        <v>77</v>
      </c>
      <c r="AY182" s="190" t="s">
        <v>134</v>
      </c>
    </row>
    <row r="183" s="13" customFormat="1">
      <c r="B183" s="196"/>
      <c r="D183" s="186" t="s">
        <v>145</v>
      </c>
      <c r="E183" s="197" t="s">
        <v>3</v>
      </c>
      <c r="F183" s="198" t="s">
        <v>1257</v>
      </c>
      <c r="H183" s="199">
        <v>3.52</v>
      </c>
      <c r="I183" s="200"/>
      <c r="L183" s="196"/>
      <c r="M183" s="201"/>
      <c r="N183" s="202"/>
      <c r="O183" s="202"/>
      <c r="P183" s="202"/>
      <c r="Q183" s="202"/>
      <c r="R183" s="202"/>
      <c r="S183" s="202"/>
      <c r="T183" s="203"/>
      <c r="AT183" s="197" t="s">
        <v>145</v>
      </c>
      <c r="AU183" s="197" t="s">
        <v>87</v>
      </c>
      <c r="AV183" s="13" t="s">
        <v>87</v>
      </c>
      <c r="AW183" s="13" t="s">
        <v>37</v>
      </c>
      <c r="AX183" s="13" t="s">
        <v>85</v>
      </c>
      <c r="AY183" s="197" t="s">
        <v>134</v>
      </c>
    </row>
    <row r="184" s="1" customFormat="1" ht="24" customHeight="1">
      <c r="B184" s="172"/>
      <c r="C184" s="215" t="s">
        <v>248</v>
      </c>
      <c r="D184" s="215" t="s">
        <v>502</v>
      </c>
      <c r="E184" s="216" t="s">
        <v>1340</v>
      </c>
      <c r="F184" s="217" t="s">
        <v>1341</v>
      </c>
      <c r="G184" s="218" t="s">
        <v>139</v>
      </c>
      <c r="H184" s="219">
        <v>3.52</v>
      </c>
      <c r="I184" s="220"/>
      <c r="J184" s="221">
        <f>ROUND(I184*H184,2)</f>
        <v>0</v>
      </c>
      <c r="K184" s="217" t="s">
        <v>140</v>
      </c>
      <c r="L184" s="222"/>
      <c r="M184" s="223" t="s">
        <v>3</v>
      </c>
      <c r="N184" s="224" t="s">
        <v>48</v>
      </c>
      <c r="O184" s="71"/>
      <c r="P184" s="182">
        <f>O184*H184</f>
        <v>0</v>
      </c>
      <c r="Q184" s="182">
        <v>0.13100000000000001</v>
      </c>
      <c r="R184" s="182">
        <f>Q184*H184</f>
        <v>0.46112000000000003</v>
      </c>
      <c r="S184" s="182">
        <v>0</v>
      </c>
      <c r="T184" s="183">
        <f>S184*H184</f>
        <v>0</v>
      </c>
      <c r="AR184" s="184" t="s">
        <v>176</v>
      </c>
      <c r="AT184" s="184" t="s">
        <v>502</v>
      </c>
      <c r="AU184" s="184" t="s">
        <v>87</v>
      </c>
      <c r="AY184" s="19" t="s">
        <v>134</v>
      </c>
      <c r="BE184" s="185">
        <f>IF(N184="základní",J184,0)</f>
        <v>0</v>
      </c>
      <c r="BF184" s="185">
        <f>IF(N184="snížená",J184,0)</f>
        <v>0</v>
      </c>
      <c r="BG184" s="185">
        <f>IF(N184="zákl. přenesená",J184,0)</f>
        <v>0</v>
      </c>
      <c r="BH184" s="185">
        <f>IF(N184="sníž. přenesená",J184,0)</f>
        <v>0</v>
      </c>
      <c r="BI184" s="185">
        <f>IF(N184="nulová",J184,0)</f>
        <v>0</v>
      </c>
      <c r="BJ184" s="19" t="s">
        <v>85</v>
      </c>
      <c r="BK184" s="185">
        <f>ROUND(I184*H184,2)</f>
        <v>0</v>
      </c>
      <c r="BL184" s="19" t="s">
        <v>141</v>
      </c>
      <c r="BM184" s="184" t="s">
        <v>1342</v>
      </c>
    </row>
    <row r="185" s="11" customFormat="1" ht="22.8" customHeight="1">
      <c r="B185" s="159"/>
      <c r="D185" s="160" t="s">
        <v>76</v>
      </c>
      <c r="E185" s="170" t="s">
        <v>180</v>
      </c>
      <c r="F185" s="170" t="s">
        <v>261</v>
      </c>
      <c r="I185" s="162"/>
      <c r="J185" s="171">
        <f>BK185</f>
        <v>0</v>
      </c>
      <c r="L185" s="159"/>
      <c r="M185" s="164"/>
      <c r="N185" s="165"/>
      <c r="O185" s="165"/>
      <c r="P185" s="166">
        <f>SUM(P186:P212)</f>
        <v>0</v>
      </c>
      <c r="Q185" s="165"/>
      <c r="R185" s="166">
        <f>SUM(R186:R212)</f>
        <v>6.0143999999999993</v>
      </c>
      <c r="S185" s="165"/>
      <c r="T185" s="167">
        <f>SUM(T186:T212)</f>
        <v>11.1</v>
      </c>
      <c r="AR185" s="160" t="s">
        <v>85</v>
      </c>
      <c r="AT185" s="168" t="s">
        <v>76</v>
      </c>
      <c r="AU185" s="168" t="s">
        <v>85</v>
      </c>
      <c r="AY185" s="160" t="s">
        <v>134</v>
      </c>
      <c r="BK185" s="169">
        <f>SUM(BK186:BK212)</f>
        <v>0</v>
      </c>
    </row>
    <row r="186" s="1" customFormat="1" ht="48" customHeight="1">
      <c r="B186" s="172"/>
      <c r="C186" s="173" t="s">
        <v>252</v>
      </c>
      <c r="D186" s="173" t="s">
        <v>136</v>
      </c>
      <c r="E186" s="174" t="s">
        <v>1343</v>
      </c>
      <c r="F186" s="175" t="s">
        <v>1344</v>
      </c>
      <c r="G186" s="176" t="s">
        <v>304</v>
      </c>
      <c r="H186" s="177">
        <v>26</v>
      </c>
      <c r="I186" s="178"/>
      <c r="J186" s="179">
        <f>ROUND(I186*H186,2)</f>
        <v>0</v>
      </c>
      <c r="K186" s="175" t="s">
        <v>140</v>
      </c>
      <c r="L186" s="38"/>
      <c r="M186" s="180" t="s">
        <v>3</v>
      </c>
      <c r="N186" s="181" t="s">
        <v>48</v>
      </c>
      <c r="O186" s="71"/>
      <c r="P186" s="182">
        <f>O186*H186</f>
        <v>0</v>
      </c>
      <c r="Q186" s="182">
        <v>0.15540000000000001</v>
      </c>
      <c r="R186" s="182">
        <f>Q186*H186</f>
        <v>4.0404</v>
      </c>
      <c r="S186" s="182">
        <v>0</v>
      </c>
      <c r="T186" s="183">
        <f>S186*H186</f>
        <v>0</v>
      </c>
      <c r="AR186" s="184" t="s">
        <v>141</v>
      </c>
      <c r="AT186" s="184" t="s">
        <v>136</v>
      </c>
      <c r="AU186" s="184" t="s">
        <v>87</v>
      </c>
      <c r="AY186" s="19" t="s">
        <v>134</v>
      </c>
      <c r="BE186" s="185">
        <f>IF(N186="základní",J186,0)</f>
        <v>0</v>
      </c>
      <c r="BF186" s="185">
        <f>IF(N186="snížená",J186,0)</f>
        <v>0</v>
      </c>
      <c r="BG186" s="185">
        <f>IF(N186="zákl. přenesená",J186,0)</f>
        <v>0</v>
      </c>
      <c r="BH186" s="185">
        <f>IF(N186="sníž. přenesená",J186,0)</f>
        <v>0</v>
      </c>
      <c r="BI186" s="185">
        <f>IF(N186="nulová",J186,0)</f>
        <v>0</v>
      </c>
      <c r="BJ186" s="19" t="s">
        <v>85</v>
      </c>
      <c r="BK186" s="185">
        <f>ROUND(I186*H186,2)</f>
        <v>0</v>
      </c>
      <c r="BL186" s="19" t="s">
        <v>141</v>
      </c>
      <c r="BM186" s="184" t="s">
        <v>1345</v>
      </c>
    </row>
    <row r="187" s="1" customFormat="1">
      <c r="B187" s="38"/>
      <c r="D187" s="186" t="s">
        <v>143</v>
      </c>
      <c r="F187" s="187" t="s">
        <v>1346</v>
      </c>
      <c r="I187" s="115"/>
      <c r="L187" s="38"/>
      <c r="M187" s="188"/>
      <c r="N187" s="71"/>
      <c r="O187" s="71"/>
      <c r="P187" s="71"/>
      <c r="Q187" s="71"/>
      <c r="R187" s="71"/>
      <c r="S187" s="71"/>
      <c r="T187" s="72"/>
      <c r="AT187" s="19" t="s">
        <v>143</v>
      </c>
      <c r="AU187" s="19" t="s">
        <v>87</v>
      </c>
    </row>
    <row r="188" s="12" customFormat="1">
      <c r="B188" s="189"/>
      <c r="D188" s="186" t="s">
        <v>145</v>
      </c>
      <c r="E188" s="190" t="s">
        <v>3</v>
      </c>
      <c r="F188" s="191" t="s">
        <v>1256</v>
      </c>
      <c r="H188" s="190" t="s">
        <v>3</v>
      </c>
      <c r="I188" s="192"/>
      <c r="L188" s="189"/>
      <c r="M188" s="193"/>
      <c r="N188" s="194"/>
      <c r="O188" s="194"/>
      <c r="P188" s="194"/>
      <c r="Q188" s="194"/>
      <c r="R188" s="194"/>
      <c r="S188" s="194"/>
      <c r="T188" s="195"/>
      <c r="AT188" s="190" t="s">
        <v>145</v>
      </c>
      <c r="AU188" s="190" t="s">
        <v>87</v>
      </c>
      <c r="AV188" s="12" t="s">
        <v>85</v>
      </c>
      <c r="AW188" s="12" t="s">
        <v>37</v>
      </c>
      <c r="AX188" s="12" t="s">
        <v>77</v>
      </c>
      <c r="AY188" s="190" t="s">
        <v>134</v>
      </c>
    </row>
    <row r="189" s="13" customFormat="1">
      <c r="B189" s="196"/>
      <c r="D189" s="186" t="s">
        <v>145</v>
      </c>
      <c r="E189" s="197" t="s">
        <v>3</v>
      </c>
      <c r="F189" s="198" t="s">
        <v>1347</v>
      </c>
      <c r="H189" s="199">
        <v>13</v>
      </c>
      <c r="I189" s="200"/>
      <c r="L189" s="196"/>
      <c r="M189" s="201"/>
      <c r="N189" s="202"/>
      <c r="O189" s="202"/>
      <c r="P189" s="202"/>
      <c r="Q189" s="202"/>
      <c r="R189" s="202"/>
      <c r="S189" s="202"/>
      <c r="T189" s="203"/>
      <c r="AT189" s="197" t="s">
        <v>145</v>
      </c>
      <c r="AU189" s="197" t="s">
        <v>87</v>
      </c>
      <c r="AV189" s="13" t="s">
        <v>87</v>
      </c>
      <c r="AW189" s="13" t="s">
        <v>37</v>
      </c>
      <c r="AX189" s="13" t="s">
        <v>77</v>
      </c>
      <c r="AY189" s="197" t="s">
        <v>134</v>
      </c>
    </row>
    <row r="190" s="13" customFormat="1">
      <c r="B190" s="196"/>
      <c r="D190" s="186" t="s">
        <v>145</v>
      </c>
      <c r="E190" s="197" t="s">
        <v>3</v>
      </c>
      <c r="F190" s="198" t="s">
        <v>1348</v>
      </c>
      <c r="H190" s="199">
        <v>13</v>
      </c>
      <c r="I190" s="200"/>
      <c r="L190" s="196"/>
      <c r="M190" s="201"/>
      <c r="N190" s="202"/>
      <c r="O190" s="202"/>
      <c r="P190" s="202"/>
      <c r="Q190" s="202"/>
      <c r="R190" s="202"/>
      <c r="S190" s="202"/>
      <c r="T190" s="203"/>
      <c r="AT190" s="197" t="s">
        <v>145</v>
      </c>
      <c r="AU190" s="197" t="s">
        <v>87</v>
      </c>
      <c r="AV190" s="13" t="s">
        <v>87</v>
      </c>
      <c r="AW190" s="13" t="s">
        <v>37</v>
      </c>
      <c r="AX190" s="13" t="s">
        <v>77</v>
      </c>
      <c r="AY190" s="197" t="s">
        <v>134</v>
      </c>
    </row>
    <row r="191" s="14" customFormat="1">
      <c r="B191" s="204"/>
      <c r="D191" s="186" t="s">
        <v>145</v>
      </c>
      <c r="E191" s="205" t="s">
        <v>3</v>
      </c>
      <c r="F191" s="206" t="s">
        <v>192</v>
      </c>
      <c r="H191" s="207">
        <v>26</v>
      </c>
      <c r="I191" s="208"/>
      <c r="L191" s="204"/>
      <c r="M191" s="209"/>
      <c r="N191" s="210"/>
      <c r="O191" s="210"/>
      <c r="P191" s="210"/>
      <c r="Q191" s="210"/>
      <c r="R191" s="210"/>
      <c r="S191" s="210"/>
      <c r="T191" s="211"/>
      <c r="AT191" s="205" t="s">
        <v>145</v>
      </c>
      <c r="AU191" s="205" t="s">
        <v>87</v>
      </c>
      <c r="AV191" s="14" t="s">
        <v>141</v>
      </c>
      <c r="AW191" s="14" t="s">
        <v>37</v>
      </c>
      <c r="AX191" s="14" t="s">
        <v>85</v>
      </c>
      <c r="AY191" s="205" t="s">
        <v>134</v>
      </c>
    </row>
    <row r="192" s="1" customFormat="1" ht="16.5" customHeight="1">
      <c r="B192" s="172"/>
      <c r="C192" s="215" t="s">
        <v>256</v>
      </c>
      <c r="D192" s="215" t="s">
        <v>502</v>
      </c>
      <c r="E192" s="216" t="s">
        <v>1349</v>
      </c>
      <c r="F192" s="217" t="s">
        <v>1350</v>
      </c>
      <c r="G192" s="218" t="s">
        <v>304</v>
      </c>
      <c r="H192" s="219">
        <v>4</v>
      </c>
      <c r="I192" s="220"/>
      <c r="J192" s="221">
        <f>ROUND(I192*H192,2)</f>
        <v>0</v>
      </c>
      <c r="K192" s="217" t="s">
        <v>140</v>
      </c>
      <c r="L192" s="222"/>
      <c r="M192" s="223" t="s">
        <v>3</v>
      </c>
      <c r="N192" s="224" t="s">
        <v>48</v>
      </c>
      <c r="O192" s="71"/>
      <c r="P192" s="182">
        <f>O192*H192</f>
        <v>0</v>
      </c>
      <c r="Q192" s="182">
        <v>0.081000000000000003</v>
      </c>
      <c r="R192" s="182">
        <f>Q192*H192</f>
        <v>0.32400000000000001</v>
      </c>
      <c r="S192" s="182">
        <v>0</v>
      </c>
      <c r="T192" s="183">
        <f>S192*H192</f>
        <v>0</v>
      </c>
      <c r="AR192" s="184" t="s">
        <v>176</v>
      </c>
      <c r="AT192" s="184" t="s">
        <v>502</v>
      </c>
      <c r="AU192" s="184" t="s">
        <v>87</v>
      </c>
      <c r="AY192" s="19" t="s">
        <v>134</v>
      </c>
      <c r="BE192" s="185">
        <f>IF(N192="základní",J192,0)</f>
        <v>0</v>
      </c>
      <c r="BF192" s="185">
        <f>IF(N192="snížená",J192,0)</f>
        <v>0</v>
      </c>
      <c r="BG192" s="185">
        <f>IF(N192="zákl. přenesená",J192,0)</f>
        <v>0</v>
      </c>
      <c r="BH192" s="185">
        <f>IF(N192="sníž. přenesená",J192,0)</f>
        <v>0</v>
      </c>
      <c r="BI192" s="185">
        <f>IF(N192="nulová",J192,0)</f>
        <v>0</v>
      </c>
      <c r="BJ192" s="19" t="s">
        <v>85</v>
      </c>
      <c r="BK192" s="185">
        <f>ROUND(I192*H192,2)</f>
        <v>0</v>
      </c>
      <c r="BL192" s="19" t="s">
        <v>141</v>
      </c>
      <c r="BM192" s="184" t="s">
        <v>1351</v>
      </c>
    </row>
    <row r="193" s="13" customFormat="1">
      <c r="B193" s="196"/>
      <c r="D193" s="186" t="s">
        <v>145</v>
      </c>
      <c r="E193" s="197" t="s">
        <v>3</v>
      </c>
      <c r="F193" s="198" t="s">
        <v>1352</v>
      </c>
      <c r="H193" s="199">
        <v>4</v>
      </c>
      <c r="I193" s="200"/>
      <c r="L193" s="196"/>
      <c r="M193" s="201"/>
      <c r="N193" s="202"/>
      <c r="O193" s="202"/>
      <c r="P193" s="202"/>
      <c r="Q193" s="202"/>
      <c r="R193" s="202"/>
      <c r="S193" s="202"/>
      <c r="T193" s="203"/>
      <c r="AT193" s="197" t="s">
        <v>145</v>
      </c>
      <c r="AU193" s="197" t="s">
        <v>87</v>
      </c>
      <c r="AV193" s="13" t="s">
        <v>87</v>
      </c>
      <c r="AW193" s="13" t="s">
        <v>37</v>
      </c>
      <c r="AX193" s="13" t="s">
        <v>85</v>
      </c>
      <c r="AY193" s="197" t="s">
        <v>134</v>
      </c>
    </row>
    <row r="194" s="1" customFormat="1" ht="48" customHeight="1">
      <c r="B194" s="172"/>
      <c r="C194" s="173" t="s">
        <v>262</v>
      </c>
      <c r="D194" s="173" t="s">
        <v>136</v>
      </c>
      <c r="E194" s="174" t="s">
        <v>1014</v>
      </c>
      <c r="F194" s="175" t="s">
        <v>1015</v>
      </c>
      <c r="G194" s="176" t="s">
        <v>304</v>
      </c>
      <c r="H194" s="177">
        <v>8.8000000000000007</v>
      </c>
      <c r="I194" s="178"/>
      <c r="J194" s="179">
        <f>ROUND(I194*H194,2)</f>
        <v>0</v>
      </c>
      <c r="K194" s="175" t="s">
        <v>140</v>
      </c>
      <c r="L194" s="38"/>
      <c r="M194" s="180" t="s">
        <v>3</v>
      </c>
      <c r="N194" s="181" t="s">
        <v>48</v>
      </c>
      <c r="O194" s="71"/>
      <c r="P194" s="182">
        <f>O194*H194</f>
        <v>0</v>
      </c>
      <c r="Q194" s="182">
        <v>0.1295</v>
      </c>
      <c r="R194" s="182">
        <f>Q194*H194</f>
        <v>1.1396000000000002</v>
      </c>
      <c r="S194" s="182">
        <v>0</v>
      </c>
      <c r="T194" s="183">
        <f>S194*H194</f>
        <v>0</v>
      </c>
      <c r="AR194" s="184" t="s">
        <v>141</v>
      </c>
      <c r="AT194" s="184" t="s">
        <v>136</v>
      </c>
      <c r="AU194" s="184" t="s">
        <v>87</v>
      </c>
      <c r="AY194" s="19" t="s">
        <v>134</v>
      </c>
      <c r="BE194" s="185">
        <f>IF(N194="základní",J194,0)</f>
        <v>0</v>
      </c>
      <c r="BF194" s="185">
        <f>IF(N194="snížená",J194,0)</f>
        <v>0</v>
      </c>
      <c r="BG194" s="185">
        <f>IF(N194="zákl. přenesená",J194,0)</f>
        <v>0</v>
      </c>
      <c r="BH194" s="185">
        <f>IF(N194="sníž. přenesená",J194,0)</f>
        <v>0</v>
      </c>
      <c r="BI194" s="185">
        <f>IF(N194="nulová",J194,0)</f>
        <v>0</v>
      </c>
      <c r="BJ194" s="19" t="s">
        <v>85</v>
      </c>
      <c r="BK194" s="185">
        <f>ROUND(I194*H194,2)</f>
        <v>0</v>
      </c>
      <c r="BL194" s="19" t="s">
        <v>141</v>
      </c>
      <c r="BM194" s="184" t="s">
        <v>1353</v>
      </c>
    </row>
    <row r="195" s="1" customFormat="1">
      <c r="B195" s="38"/>
      <c r="D195" s="186" t="s">
        <v>143</v>
      </c>
      <c r="F195" s="187" t="s">
        <v>1017</v>
      </c>
      <c r="I195" s="115"/>
      <c r="L195" s="38"/>
      <c r="M195" s="188"/>
      <c r="N195" s="71"/>
      <c r="O195" s="71"/>
      <c r="P195" s="71"/>
      <c r="Q195" s="71"/>
      <c r="R195" s="71"/>
      <c r="S195" s="71"/>
      <c r="T195" s="72"/>
      <c r="AT195" s="19" t="s">
        <v>143</v>
      </c>
      <c r="AU195" s="19" t="s">
        <v>87</v>
      </c>
    </row>
    <row r="196" s="12" customFormat="1">
      <c r="B196" s="189"/>
      <c r="D196" s="186" t="s">
        <v>145</v>
      </c>
      <c r="E196" s="190" t="s">
        <v>3</v>
      </c>
      <c r="F196" s="191" t="s">
        <v>1256</v>
      </c>
      <c r="H196" s="190" t="s">
        <v>3</v>
      </c>
      <c r="I196" s="192"/>
      <c r="L196" s="189"/>
      <c r="M196" s="193"/>
      <c r="N196" s="194"/>
      <c r="O196" s="194"/>
      <c r="P196" s="194"/>
      <c r="Q196" s="194"/>
      <c r="R196" s="194"/>
      <c r="S196" s="194"/>
      <c r="T196" s="195"/>
      <c r="AT196" s="190" t="s">
        <v>145</v>
      </c>
      <c r="AU196" s="190" t="s">
        <v>87</v>
      </c>
      <c r="AV196" s="12" t="s">
        <v>85</v>
      </c>
      <c r="AW196" s="12" t="s">
        <v>37</v>
      </c>
      <c r="AX196" s="12" t="s">
        <v>77</v>
      </c>
      <c r="AY196" s="190" t="s">
        <v>134</v>
      </c>
    </row>
    <row r="197" s="13" customFormat="1">
      <c r="B197" s="196"/>
      <c r="D197" s="186" t="s">
        <v>145</v>
      </c>
      <c r="E197" s="197" t="s">
        <v>3</v>
      </c>
      <c r="F197" s="198" t="s">
        <v>1354</v>
      </c>
      <c r="H197" s="199">
        <v>8.8000000000000007</v>
      </c>
      <c r="I197" s="200"/>
      <c r="L197" s="196"/>
      <c r="M197" s="201"/>
      <c r="N197" s="202"/>
      <c r="O197" s="202"/>
      <c r="P197" s="202"/>
      <c r="Q197" s="202"/>
      <c r="R197" s="202"/>
      <c r="S197" s="202"/>
      <c r="T197" s="203"/>
      <c r="AT197" s="197" t="s">
        <v>145</v>
      </c>
      <c r="AU197" s="197" t="s">
        <v>87</v>
      </c>
      <c r="AV197" s="13" t="s">
        <v>87</v>
      </c>
      <c r="AW197" s="13" t="s">
        <v>37</v>
      </c>
      <c r="AX197" s="13" t="s">
        <v>85</v>
      </c>
      <c r="AY197" s="197" t="s">
        <v>134</v>
      </c>
    </row>
    <row r="198" s="1" customFormat="1" ht="16.5" customHeight="1">
      <c r="B198" s="172"/>
      <c r="C198" s="215" t="s">
        <v>273</v>
      </c>
      <c r="D198" s="215" t="s">
        <v>502</v>
      </c>
      <c r="E198" s="216" t="s">
        <v>1022</v>
      </c>
      <c r="F198" s="217" t="s">
        <v>1023</v>
      </c>
      <c r="G198" s="218" t="s">
        <v>304</v>
      </c>
      <c r="H198" s="219">
        <v>8.8000000000000007</v>
      </c>
      <c r="I198" s="220"/>
      <c r="J198" s="221">
        <f>ROUND(I198*H198,2)</f>
        <v>0</v>
      </c>
      <c r="K198" s="217" t="s">
        <v>140</v>
      </c>
      <c r="L198" s="222"/>
      <c r="M198" s="223" t="s">
        <v>3</v>
      </c>
      <c r="N198" s="224" t="s">
        <v>48</v>
      </c>
      <c r="O198" s="71"/>
      <c r="P198" s="182">
        <f>O198*H198</f>
        <v>0</v>
      </c>
      <c r="Q198" s="182">
        <v>0.058000000000000003</v>
      </c>
      <c r="R198" s="182">
        <f>Q198*H198</f>
        <v>0.51040000000000008</v>
      </c>
      <c r="S198" s="182">
        <v>0</v>
      </c>
      <c r="T198" s="183">
        <f>S198*H198</f>
        <v>0</v>
      </c>
      <c r="AR198" s="184" t="s">
        <v>176</v>
      </c>
      <c r="AT198" s="184" t="s">
        <v>502</v>
      </c>
      <c r="AU198" s="184" t="s">
        <v>87</v>
      </c>
      <c r="AY198" s="19" t="s">
        <v>134</v>
      </c>
      <c r="BE198" s="185">
        <f>IF(N198="základní",J198,0)</f>
        <v>0</v>
      </c>
      <c r="BF198" s="185">
        <f>IF(N198="snížená",J198,0)</f>
        <v>0</v>
      </c>
      <c r="BG198" s="185">
        <f>IF(N198="zákl. přenesená",J198,0)</f>
        <v>0</v>
      </c>
      <c r="BH198" s="185">
        <f>IF(N198="sníž. přenesená",J198,0)</f>
        <v>0</v>
      </c>
      <c r="BI198" s="185">
        <f>IF(N198="nulová",J198,0)</f>
        <v>0</v>
      </c>
      <c r="BJ198" s="19" t="s">
        <v>85</v>
      </c>
      <c r="BK198" s="185">
        <f>ROUND(I198*H198,2)</f>
        <v>0</v>
      </c>
      <c r="BL198" s="19" t="s">
        <v>141</v>
      </c>
      <c r="BM198" s="184" t="s">
        <v>1355</v>
      </c>
    </row>
    <row r="199" s="1" customFormat="1" ht="24" customHeight="1">
      <c r="B199" s="172"/>
      <c r="C199" s="173" t="s">
        <v>280</v>
      </c>
      <c r="D199" s="173" t="s">
        <v>136</v>
      </c>
      <c r="E199" s="174" t="s">
        <v>1356</v>
      </c>
      <c r="F199" s="175" t="s">
        <v>1357</v>
      </c>
      <c r="G199" s="176" t="s">
        <v>304</v>
      </c>
      <c r="H199" s="177">
        <v>10</v>
      </c>
      <c r="I199" s="178"/>
      <c r="J199" s="179">
        <f>ROUND(I199*H199,2)</f>
        <v>0</v>
      </c>
      <c r="K199" s="175" t="s">
        <v>140</v>
      </c>
      <c r="L199" s="38"/>
      <c r="M199" s="180" t="s">
        <v>3</v>
      </c>
      <c r="N199" s="181" t="s">
        <v>48</v>
      </c>
      <c r="O199" s="71"/>
      <c r="P199" s="182">
        <f>O199*H199</f>
        <v>0</v>
      </c>
      <c r="Q199" s="182">
        <v>0</v>
      </c>
      <c r="R199" s="182">
        <f>Q199*H199</f>
        <v>0</v>
      </c>
      <c r="S199" s="182">
        <v>0</v>
      </c>
      <c r="T199" s="183">
        <f>S199*H199</f>
        <v>0</v>
      </c>
      <c r="AR199" s="184" t="s">
        <v>141</v>
      </c>
      <c r="AT199" s="184" t="s">
        <v>136</v>
      </c>
      <c r="AU199" s="184" t="s">
        <v>87</v>
      </c>
      <c r="AY199" s="19" t="s">
        <v>134</v>
      </c>
      <c r="BE199" s="185">
        <f>IF(N199="základní",J199,0)</f>
        <v>0</v>
      </c>
      <c r="BF199" s="185">
        <f>IF(N199="snížená",J199,0)</f>
        <v>0</v>
      </c>
      <c r="BG199" s="185">
        <f>IF(N199="zákl. přenesená",J199,0)</f>
        <v>0</v>
      </c>
      <c r="BH199" s="185">
        <f>IF(N199="sníž. přenesená",J199,0)</f>
        <v>0</v>
      </c>
      <c r="BI199" s="185">
        <f>IF(N199="nulová",J199,0)</f>
        <v>0</v>
      </c>
      <c r="BJ199" s="19" t="s">
        <v>85</v>
      </c>
      <c r="BK199" s="185">
        <f>ROUND(I199*H199,2)</f>
        <v>0</v>
      </c>
      <c r="BL199" s="19" t="s">
        <v>141</v>
      </c>
      <c r="BM199" s="184" t="s">
        <v>1358</v>
      </c>
    </row>
    <row r="200" s="1" customFormat="1">
      <c r="B200" s="38"/>
      <c r="D200" s="186" t="s">
        <v>143</v>
      </c>
      <c r="F200" s="187" t="s">
        <v>1359</v>
      </c>
      <c r="I200" s="115"/>
      <c r="L200" s="38"/>
      <c r="M200" s="188"/>
      <c r="N200" s="71"/>
      <c r="O200" s="71"/>
      <c r="P200" s="71"/>
      <c r="Q200" s="71"/>
      <c r="R200" s="71"/>
      <c r="S200" s="71"/>
      <c r="T200" s="72"/>
      <c r="AT200" s="19" t="s">
        <v>143</v>
      </c>
      <c r="AU200" s="19" t="s">
        <v>87</v>
      </c>
    </row>
    <row r="201" s="12" customFormat="1">
      <c r="B201" s="189"/>
      <c r="D201" s="186" t="s">
        <v>145</v>
      </c>
      <c r="E201" s="190" t="s">
        <v>3</v>
      </c>
      <c r="F201" s="191" t="s">
        <v>1256</v>
      </c>
      <c r="H201" s="190" t="s">
        <v>3</v>
      </c>
      <c r="I201" s="192"/>
      <c r="L201" s="189"/>
      <c r="M201" s="193"/>
      <c r="N201" s="194"/>
      <c r="O201" s="194"/>
      <c r="P201" s="194"/>
      <c r="Q201" s="194"/>
      <c r="R201" s="194"/>
      <c r="S201" s="194"/>
      <c r="T201" s="195"/>
      <c r="AT201" s="190" t="s">
        <v>145</v>
      </c>
      <c r="AU201" s="190" t="s">
        <v>87</v>
      </c>
      <c r="AV201" s="12" t="s">
        <v>85</v>
      </c>
      <c r="AW201" s="12" t="s">
        <v>37</v>
      </c>
      <c r="AX201" s="12" t="s">
        <v>77</v>
      </c>
      <c r="AY201" s="190" t="s">
        <v>134</v>
      </c>
    </row>
    <row r="202" s="13" customFormat="1">
      <c r="B202" s="196"/>
      <c r="D202" s="186" t="s">
        <v>145</v>
      </c>
      <c r="E202" s="197" t="s">
        <v>3</v>
      </c>
      <c r="F202" s="198" t="s">
        <v>1360</v>
      </c>
      <c r="H202" s="199">
        <v>10</v>
      </c>
      <c r="I202" s="200"/>
      <c r="L202" s="196"/>
      <c r="M202" s="201"/>
      <c r="N202" s="202"/>
      <c r="O202" s="202"/>
      <c r="P202" s="202"/>
      <c r="Q202" s="202"/>
      <c r="R202" s="202"/>
      <c r="S202" s="202"/>
      <c r="T202" s="203"/>
      <c r="AT202" s="197" t="s">
        <v>145</v>
      </c>
      <c r="AU202" s="197" t="s">
        <v>87</v>
      </c>
      <c r="AV202" s="13" t="s">
        <v>87</v>
      </c>
      <c r="AW202" s="13" t="s">
        <v>37</v>
      </c>
      <c r="AX202" s="13" t="s">
        <v>85</v>
      </c>
      <c r="AY202" s="197" t="s">
        <v>134</v>
      </c>
    </row>
    <row r="203" s="1" customFormat="1" ht="24" customHeight="1">
      <c r="B203" s="172"/>
      <c r="C203" s="173" t="s">
        <v>286</v>
      </c>
      <c r="D203" s="173" t="s">
        <v>136</v>
      </c>
      <c r="E203" s="174" t="s">
        <v>1361</v>
      </c>
      <c r="F203" s="175" t="s">
        <v>1362</v>
      </c>
      <c r="G203" s="176" t="s">
        <v>295</v>
      </c>
      <c r="H203" s="177">
        <v>11.1</v>
      </c>
      <c r="I203" s="178"/>
      <c r="J203" s="179">
        <f>ROUND(I203*H203,2)</f>
        <v>0</v>
      </c>
      <c r="K203" s="175" t="s">
        <v>140</v>
      </c>
      <c r="L203" s="38"/>
      <c r="M203" s="180" t="s">
        <v>3</v>
      </c>
      <c r="N203" s="181" t="s">
        <v>48</v>
      </c>
      <c r="O203" s="71"/>
      <c r="P203" s="182">
        <f>O203*H203</f>
        <v>0</v>
      </c>
      <c r="Q203" s="182">
        <v>0</v>
      </c>
      <c r="R203" s="182">
        <f>Q203*H203</f>
        <v>0</v>
      </c>
      <c r="S203" s="182">
        <v>1</v>
      </c>
      <c r="T203" s="183">
        <f>S203*H203</f>
        <v>11.1</v>
      </c>
      <c r="AR203" s="184" t="s">
        <v>141</v>
      </c>
      <c r="AT203" s="184" t="s">
        <v>136</v>
      </c>
      <c r="AU203" s="184" t="s">
        <v>87</v>
      </c>
      <c r="AY203" s="19" t="s">
        <v>134</v>
      </c>
      <c r="BE203" s="185">
        <f>IF(N203="základní",J203,0)</f>
        <v>0</v>
      </c>
      <c r="BF203" s="185">
        <f>IF(N203="snížená",J203,0)</f>
        <v>0</v>
      </c>
      <c r="BG203" s="185">
        <f>IF(N203="zákl. přenesená",J203,0)</f>
        <v>0</v>
      </c>
      <c r="BH203" s="185">
        <f>IF(N203="sníž. přenesená",J203,0)</f>
        <v>0</v>
      </c>
      <c r="BI203" s="185">
        <f>IF(N203="nulová",J203,0)</f>
        <v>0</v>
      </c>
      <c r="BJ203" s="19" t="s">
        <v>85</v>
      </c>
      <c r="BK203" s="185">
        <f>ROUND(I203*H203,2)</f>
        <v>0</v>
      </c>
      <c r="BL203" s="19" t="s">
        <v>141</v>
      </c>
      <c r="BM203" s="184" t="s">
        <v>1363</v>
      </c>
    </row>
    <row r="204" s="1" customFormat="1">
      <c r="B204" s="38"/>
      <c r="D204" s="186" t="s">
        <v>143</v>
      </c>
      <c r="F204" s="187" t="s">
        <v>297</v>
      </c>
      <c r="I204" s="115"/>
      <c r="L204" s="38"/>
      <c r="M204" s="188"/>
      <c r="N204" s="71"/>
      <c r="O204" s="71"/>
      <c r="P204" s="71"/>
      <c r="Q204" s="71"/>
      <c r="R204" s="71"/>
      <c r="S204" s="71"/>
      <c r="T204" s="72"/>
      <c r="AT204" s="19" t="s">
        <v>143</v>
      </c>
      <c r="AU204" s="19" t="s">
        <v>87</v>
      </c>
    </row>
    <row r="205" s="12" customFormat="1">
      <c r="B205" s="189"/>
      <c r="D205" s="186" t="s">
        <v>145</v>
      </c>
      <c r="E205" s="190" t="s">
        <v>3</v>
      </c>
      <c r="F205" s="191" t="s">
        <v>1272</v>
      </c>
      <c r="H205" s="190" t="s">
        <v>3</v>
      </c>
      <c r="I205" s="192"/>
      <c r="L205" s="189"/>
      <c r="M205" s="193"/>
      <c r="N205" s="194"/>
      <c r="O205" s="194"/>
      <c r="P205" s="194"/>
      <c r="Q205" s="194"/>
      <c r="R205" s="194"/>
      <c r="S205" s="194"/>
      <c r="T205" s="195"/>
      <c r="AT205" s="190" t="s">
        <v>145</v>
      </c>
      <c r="AU205" s="190" t="s">
        <v>87</v>
      </c>
      <c r="AV205" s="12" t="s">
        <v>85</v>
      </c>
      <c r="AW205" s="12" t="s">
        <v>37</v>
      </c>
      <c r="AX205" s="12" t="s">
        <v>77</v>
      </c>
      <c r="AY205" s="190" t="s">
        <v>134</v>
      </c>
    </row>
    <row r="206" s="13" customFormat="1">
      <c r="B206" s="196"/>
      <c r="D206" s="186" t="s">
        <v>145</v>
      </c>
      <c r="E206" s="197" t="s">
        <v>3</v>
      </c>
      <c r="F206" s="198" t="s">
        <v>1364</v>
      </c>
      <c r="H206" s="199">
        <v>11.1</v>
      </c>
      <c r="I206" s="200"/>
      <c r="L206" s="196"/>
      <c r="M206" s="201"/>
      <c r="N206" s="202"/>
      <c r="O206" s="202"/>
      <c r="P206" s="202"/>
      <c r="Q206" s="202"/>
      <c r="R206" s="202"/>
      <c r="S206" s="202"/>
      <c r="T206" s="203"/>
      <c r="AT206" s="197" t="s">
        <v>145</v>
      </c>
      <c r="AU206" s="197" t="s">
        <v>87</v>
      </c>
      <c r="AV206" s="13" t="s">
        <v>87</v>
      </c>
      <c r="AW206" s="13" t="s">
        <v>37</v>
      </c>
      <c r="AX206" s="13" t="s">
        <v>85</v>
      </c>
      <c r="AY206" s="197" t="s">
        <v>134</v>
      </c>
    </row>
    <row r="207" s="1" customFormat="1" ht="60" customHeight="1">
      <c r="B207" s="172"/>
      <c r="C207" s="173" t="s">
        <v>292</v>
      </c>
      <c r="D207" s="173" t="s">
        <v>136</v>
      </c>
      <c r="E207" s="174" t="s">
        <v>1365</v>
      </c>
      <c r="F207" s="175" t="s">
        <v>1366</v>
      </c>
      <c r="G207" s="176" t="s">
        <v>304</v>
      </c>
      <c r="H207" s="177">
        <v>26</v>
      </c>
      <c r="I207" s="178"/>
      <c r="J207" s="179">
        <f>ROUND(I207*H207,2)</f>
        <v>0</v>
      </c>
      <c r="K207" s="175" t="s">
        <v>140</v>
      </c>
      <c r="L207" s="38"/>
      <c r="M207" s="180" t="s">
        <v>3</v>
      </c>
      <c r="N207" s="181" t="s">
        <v>48</v>
      </c>
      <c r="O207" s="71"/>
      <c r="P207" s="182">
        <f>O207*H207</f>
        <v>0</v>
      </c>
      <c r="Q207" s="182">
        <v>0</v>
      </c>
      <c r="R207" s="182">
        <f>Q207*H207</f>
        <v>0</v>
      </c>
      <c r="S207" s="182">
        <v>0</v>
      </c>
      <c r="T207" s="183">
        <f>S207*H207</f>
        <v>0</v>
      </c>
      <c r="AR207" s="184" t="s">
        <v>141</v>
      </c>
      <c r="AT207" s="184" t="s">
        <v>136</v>
      </c>
      <c r="AU207" s="184" t="s">
        <v>87</v>
      </c>
      <c r="AY207" s="19" t="s">
        <v>134</v>
      </c>
      <c r="BE207" s="185">
        <f>IF(N207="základní",J207,0)</f>
        <v>0</v>
      </c>
      <c r="BF207" s="185">
        <f>IF(N207="snížená",J207,0)</f>
        <v>0</v>
      </c>
      <c r="BG207" s="185">
        <f>IF(N207="zákl. přenesená",J207,0)</f>
        <v>0</v>
      </c>
      <c r="BH207" s="185">
        <f>IF(N207="sníž. přenesená",J207,0)</f>
        <v>0</v>
      </c>
      <c r="BI207" s="185">
        <f>IF(N207="nulová",J207,0)</f>
        <v>0</v>
      </c>
      <c r="BJ207" s="19" t="s">
        <v>85</v>
      </c>
      <c r="BK207" s="185">
        <f>ROUND(I207*H207,2)</f>
        <v>0</v>
      </c>
      <c r="BL207" s="19" t="s">
        <v>141</v>
      </c>
      <c r="BM207" s="184" t="s">
        <v>1367</v>
      </c>
    </row>
    <row r="208" s="1" customFormat="1">
      <c r="B208" s="38"/>
      <c r="D208" s="186" t="s">
        <v>143</v>
      </c>
      <c r="F208" s="187" t="s">
        <v>1368</v>
      </c>
      <c r="I208" s="115"/>
      <c r="L208" s="38"/>
      <c r="M208" s="188"/>
      <c r="N208" s="71"/>
      <c r="O208" s="71"/>
      <c r="P208" s="71"/>
      <c r="Q208" s="71"/>
      <c r="R208" s="71"/>
      <c r="S208" s="71"/>
      <c r="T208" s="72"/>
      <c r="AT208" s="19" t="s">
        <v>143</v>
      </c>
      <c r="AU208" s="19" t="s">
        <v>87</v>
      </c>
    </row>
    <row r="209" s="12" customFormat="1">
      <c r="B209" s="189"/>
      <c r="D209" s="186" t="s">
        <v>145</v>
      </c>
      <c r="E209" s="190" t="s">
        <v>3</v>
      </c>
      <c r="F209" s="191" t="s">
        <v>1256</v>
      </c>
      <c r="H209" s="190" t="s">
        <v>3</v>
      </c>
      <c r="I209" s="192"/>
      <c r="L209" s="189"/>
      <c r="M209" s="193"/>
      <c r="N209" s="194"/>
      <c r="O209" s="194"/>
      <c r="P209" s="194"/>
      <c r="Q209" s="194"/>
      <c r="R209" s="194"/>
      <c r="S209" s="194"/>
      <c r="T209" s="195"/>
      <c r="AT209" s="190" t="s">
        <v>145</v>
      </c>
      <c r="AU209" s="190" t="s">
        <v>87</v>
      </c>
      <c r="AV209" s="12" t="s">
        <v>85</v>
      </c>
      <c r="AW209" s="12" t="s">
        <v>37</v>
      </c>
      <c r="AX209" s="12" t="s">
        <v>77</v>
      </c>
      <c r="AY209" s="190" t="s">
        <v>134</v>
      </c>
    </row>
    <row r="210" s="13" customFormat="1">
      <c r="B210" s="196"/>
      <c r="D210" s="186" t="s">
        <v>145</v>
      </c>
      <c r="E210" s="197" t="s">
        <v>3</v>
      </c>
      <c r="F210" s="198" t="s">
        <v>1267</v>
      </c>
      <c r="H210" s="199">
        <v>13</v>
      </c>
      <c r="I210" s="200"/>
      <c r="L210" s="196"/>
      <c r="M210" s="201"/>
      <c r="N210" s="202"/>
      <c r="O210" s="202"/>
      <c r="P210" s="202"/>
      <c r="Q210" s="202"/>
      <c r="R210" s="202"/>
      <c r="S210" s="202"/>
      <c r="T210" s="203"/>
      <c r="AT210" s="197" t="s">
        <v>145</v>
      </c>
      <c r="AU210" s="197" t="s">
        <v>87</v>
      </c>
      <c r="AV210" s="13" t="s">
        <v>87</v>
      </c>
      <c r="AW210" s="13" t="s">
        <v>37</v>
      </c>
      <c r="AX210" s="13" t="s">
        <v>77</v>
      </c>
      <c r="AY210" s="197" t="s">
        <v>134</v>
      </c>
    </row>
    <row r="211" s="13" customFormat="1">
      <c r="B211" s="196"/>
      <c r="D211" s="186" t="s">
        <v>145</v>
      </c>
      <c r="E211" s="197" t="s">
        <v>3</v>
      </c>
      <c r="F211" s="198" t="s">
        <v>1268</v>
      </c>
      <c r="H211" s="199">
        <v>13</v>
      </c>
      <c r="I211" s="200"/>
      <c r="L211" s="196"/>
      <c r="M211" s="201"/>
      <c r="N211" s="202"/>
      <c r="O211" s="202"/>
      <c r="P211" s="202"/>
      <c r="Q211" s="202"/>
      <c r="R211" s="202"/>
      <c r="S211" s="202"/>
      <c r="T211" s="203"/>
      <c r="AT211" s="197" t="s">
        <v>145</v>
      </c>
      <c r="AU211" s="197" t="s">
        <v>87</v>
      </c>
      <c r="AV211" s="13" t="s">
        <v>87</v>
      </c>
      <c r="AW211" s="13" t="s">
        <v>37</v>
      </c>
      <c r="AX211" s="13" t="s">
        <v>77</v>
      </c>
      <c r="AY211" s="197" t="s">
        <v>134</v>
      </c>
    </row>
    <row r="212" s="14" customFormat="1">
      <c r="B212" s="204"/>
      <c r="D212" s="186" t="s">
        <v>145</v>
      </c>
      <c r="E212" s="205" t="s">
        <v>3</v>
      </c>
      <c r="F212" s="206" t="s">
        <v>192</v>
      </c>
      <c r="H212" s="207">
        <v>26</v>
      </c>
      <c r="I212" s="208"/>
      <c r="L212" s="204"/>
      <c r="M212" s="209"/>
      <c r="N212" s="210"/>
      <c r="O212" s="210"/>
      <c r="P212" s="210"/>
      <c r="Q212" s="210"/>
      <c r="R212" s="210"/>
      <c r="S212" s="210"/>
      <c r="T212" s="211"/>
      <c r="AT212" s="205" t="s">
        <v>145</v>
      </c>
      <c r="AU212" s="205" t="s">
        <v>87</v>
      </c>
      <c r="AV212" s="14" t="s">
        <v>141</v>
      </c>
      <c r="AW212" s="14" t="s">
        <v>37</v>
      </c>
      <c r="AX212" s="14" t="s">
        <v>85</v>
      </c>
      <c r="AY212" s="205" t="s">
        <v>134</v>
      </c>
    </row>
    <row r="213" s="11" customFormat="1" ht="22.8" customHeight="1">
      <c r="B213" s="159"/>
      <c r="D213" s="160" t="s">
        <v>76</v>
      </c>
      <c r="E213" s="170" t="s">
        <v>312</v>
      </c>
      <c r="F213" s="170" t="s">
        <v>313</v>
      </c>
      <c r="I213" s="162"/>
      <c r="J213" s="171">
        <f>BK213</f>
        <v>0</v>
      </c>
      <c r="L213" s="159"/>
      <c r="M213" s="164"/>
      <c r="N213" s="165"/>
      <c r="O213" s="165"/>
      <c r="P213" s="166">
        <f>SUM(P214:P245)</f>
        <v>0</v>
      </c>
      <c r="Q213" s="165"/>
      <c r="R213" s="166">
        <f>SUM(R214:R245)</f>
        <v>0</v>
      </c>
      <c r="S213" s="165"/>
      <c r="T213" s="167">
        <f>SUM(T214:T245)</f>
        <v>0</v>
      </c>
      <c r="AR213" s="160" t="s">
        <v>85</v>
      </c>
      <c r="AT213" s="168" t="s">
        <v>76</v>
      </c>
      <c r="AU213" s="168" t="s">
        <v>85</v>
      </c>
      <c r="AY213" s="160" t="s">
        <v>134</v>
      </c>
      <c r="BK213" s="169">
        <f>SUM(BK214:BK245)</f>
        <v>0</v>
      </c>
    </row>
    <row r="214" s="1" customFormat="1" ht="36" customHeight="1">
      <c r="B214" s="172"/>
      <c r="C214" s="173" t="s">
        <v>301</v>
      </c>
      <c r="D214" s="173" t="s">
        <v>136</v>
      </c>
      <c r="E214" s="174" t="s">
        <v>321</v>
      </c>
      <c r="F214" s="175" t="s">
        <v>322</v>
      </c>
      <c r="G214" s="176" t="s">
        <v>295</v>
      </c>
      <c r="H214" s="177">
        <v>8.9009999999999998</v>
      </c>
      <c r="I214" s="178"/>
      <c r="J214" s="179">
        <f>ROUND(I214*H214,2)</f>
        <v>0</v>
      </c>
      <c r="K214" s="175" t="s">
        <v>140</v>
      </c>
      <c r="L214" s="38"/>
      <c r="M214" s="180" t="s">
        <v>3</v>
      </c>
      <c r="N214" s="181" t="s">
        <v>48</v>
      </c>
      <c r="O214" s="71"/>
      <c r="P214" s="182">
        <f>O214*H214</f>
        <v>0</v>
      </c>
      <c r="Q214" s="182">
        <v>0</v>
      </c>
      <c r="R214" s="182">
        <f>Q214*H214</f>
        <v>0</v>
      </c>
      <c r="S214" s="182">
        <v>0</v>
      </c>
      <c r="T214" s="183">
        <f>S214*H214</f>
        <v>0</v>
      </c>
      <c r="AR214" s="184" t="s">
        <v>141</v>
      </c>
      <c r="AT214" s="184" t="s">
        <v>136</v>
      </c>
      <c r="AU214" s="184" t="s">
        <v>87</v>
      </c>
      <c r="AY214" s="19" t="s">
        <v>134</v>
      </c>
      <c r="BE214" s="185">
        <f>IF(N214="základní",J214,0)</f>
        <v>0</v>
      </c>
      <c r="BF214" s="185">
        <f>IF(N214="snížená",J214,0)</f>
        <v>0</v>
      </c>
      <c r="BG214" s="185">
        <f>IF(N214="zákl. přenesená",J214,0)</f>
        <v>0</v>
      </c>
      <c r="BH214" s="185">
        <f>IF(N214="sníž. přenesená",J214,0)</f>
        <v>0</v>
      </c>
      <c r="BI214" s="185">
        <f>IF(N214="nulová",J214,0)</f>
        <v>0</v>
      </c>
      <c r="BJ214" s="19" t="s">
        <v>85</v>
      </c>
      <c r="BK214" s="185">
        <f>ROUND(I214*H214,2)</f>
        <v>0</v>
      </c>
      <c r="BL214" s="19" t="s">
        <v>141</v>
      </c>
      <c r="BM214" s="184" t="s">
        <v>1369</v>
      </c>
    </row>
    <row r="215" s="1" customFormat="1">
      <c r="B215" s="38"/>
      <c r="D215" s="186" t="s">
        <v>143</v>
      </c>
      <c r="F215" s="187" t="s">
        <v>324</v>
      </c>
      <c r="I215" s="115"/>
      <c r="L215" s="38"/>
      <c r="M215" s="188"/>
      <c r="N215" s="71"/>
      <c r="O215" s="71"/>
      <c r="P215" s="71"/>
      <c r="Q215" s="71"/>
      <c r="R215" s="71"/>
      <c r="S215" s="71"/>
      <c r="T215" s="72"/>
      <c r="AT215" s="19" t="s">
        <v>143</v>
      </c>
      <c r="AU215" s="19" t="s">
        <v>87</v>
      </c>
    </row>
    <row r="216" s="12" customFormat="1">
      <c r="B216" s="189"/>
      <c r="D216" s="186" t="s">
        <v>145</v>
      </c>
      <c r="E216" s="190" t="s">
        <v>3</v>
      </c>
      <c r="F216" s="191" t="s">
        <v>325</v>
      </c>
      <c r="H216" s="190" t="s">
        <v>3</v>
      </c>
      <c r="I216" s="192"/>
      <c r="L216" s="189"/>
      <c r="M216" s="193"/>
      <c r="N216" s="194"/>
      <c r="O216" s="194"/>
      <c r="P216" s="194"/>
      <c r="Q216" s="194"/>
      <c r="R216" s="194"/>
      <c r="S216" s="194"/>
      <c r="T216" s="195"/>
      <c r="AT216" s="190" t="s">
        <v>145</v>
      </c>
      <c r="AU216" s="190" t="s">
        <v>87</v>
      </c>
      <c r="AV216" s="12" t="s">
        <v>85</v>
      </c>
      <c r="AW216" s="12" t="s">
        <v>37</v>
      </c>
      <c r="AX216" s="12" t="s">
        <v>77</v>
      </c>
      <c r="AY216" s="190" t="s">
        <v>134</v>
      </c>
    </row>
    <row r="217" s="12" customFormat="1">
      <c r="B217" s="189"/>
      <c r="D217" s="186" t="s">
        <v>145</v>
      </c>
      <c r="E217" s="190" t="s">
        <v>3</v>
      </c>
      <c r="F217" s="191" t="s">
        <v>1370</v>
      </c>
      <c r="H217" s="190" t="s">
        <v>3</v>
      </c>
      <c r="I217" s="192"/>
      <c r="L217" s="189"/>
      <c r="M217" s="193"/>
      <c r="N217" s="194"/>
      <c r="O217" s="194"/>
      <c r="P217" s="194"/>
      <c r="Q217" s="194"/>
      <c r="R217" s="194"/>
      <c r="S217" s="194"/>
      <c r="T217" s="195"/>
      <c r="AT217" s="190" t="s">
        <v>145</v>
      </c>
      <c r="AU217" s="190" t="s">
        <v>87</v>
      </c>
      <c r="AV217" s="12" t="s">
        <v>85</v>
      </c>
      <c r="AW217" s="12" t="s">
        <v>37</v>
      </c>
      <c r="AX217" s="12" t="s">
        <v>77</v>
      </c>
      <c r="AY217" s="190" t="s">
        <v>134</v>
      </c>
    </row>
    <row r="218" s="13" customFormat="1">
      <c r="B218" s="196"/>
      <c r="D218" s="186" t="s">
        <v>145</v>
      </c>
      <c r="E218" s="197" t="s">
        <v>3</v>
      </c>
      <c r="F218" s="198" t="s">
        <v>1371</v>
      </c>
      <c r="H218" s="199">
        <v>2.6909999999999998</v>
      </c>
      <c r="I218" s="200"/>
      <c r="L218" s="196"/>
      <c r="M218" s="201"/>
      <c r="N218" s="202"/>
      <c r="O218" s="202"/>
      <c r="P218" s="202"/>
      <c r="Q218" s="202"/>
      <c r="R218" s="202"/>
      <c r="S218" s="202"/>
      <c r="T218" s="203"/>
      <c r="AT218" s="197" t="s">
        <v>145</v>
      </c>
      <c r="AU218" s="197" t="s">
        <v>87</v>
      </c>
      <c r="AV218" s="13" t="s">
        <v>87</v>
      </c>
      <c r="AW218" s="13" t="s">
        <v>37</v>
      </c>
      <c r="AX218" s="13" t="s">
        <v>77</v>
      </c>
      <c r="AY218" s="197" t="s">
        <v>134</v>
      </c>
    </row>
    <row r="219" s="13" customFormat="1">
      <c r="B219" s="196"/>
      <c r="D219" s="186" t="s">
        <v>145</v>
      </c>
      <c r="E219" s="197" t="s">
        <v>3</v>
      </c>
      <c r="F219" s="198" t="s">
        <v>1372</v>
      </c>
      <c r="H219" s="199">
        <v>2.6909999999999998</v>
      </c>
      <c r="I219" s="200"/>
      <c r="L219" s="196"/>
      <c r="M219" s="201"/>
      <c r="N219" s="202"/>
      <c r="O219" s="202"/>
      <c r="P219" s="202"/>
      <c r="Q219" s="202"/>
      <c r="R219" s="202"/>
      <c r="S219" s="202"/>
      <c r="T219" s="203"/>
      <c r="AT219" s="197" t="s">
        <v>145</v>
      </c>
      <c r="AU219" s="197" t="s">
        <v>87</v>
      </c>
      <c r="AV219" s="13" t="s">
        <v>87</v>
      </c>
      <c r="AW219" s="13" t="s">
        <v>37</v>
      </c>
      <c r="AX219" s="13" t="s">
        <v>77</v>
      </c>
      <c r="AY219" s="197" t="s">
        <v>134</v>
      </c>
    </row>
    <row r="220" s="12" customFormat="1">
      <c r="B220" s="189"/>
      <c r="D220" s="186" t="s">
        <v>145</v>
      </c>
      <c r="E220" s="190" t="s">
        <v>3</v>
      </c>
      <c r="F220" s="191" t="s">
        <v>1373</v>
      </c>
      <c r="H220" s="190" t="s">
        <v>3</v>
      </c>
      <c r="I220" s="192"/>
      <c r="L220" s="189"/>
      <c r="M220" s="193"/>
      <c r="N220" s="194"/>
      <c r="O220" s="194"/>
      <c r="P220" s="194"/>
      <c r="Q220" s="194"/>
      <c r="R220" s="194"/>
      <c r="S220" s="194"/>
      <c r="T220" s="195"/>
      <c r="AT220" s="190" t="s">
        <v>145</v>
      </c>
      <c r="AU220" s="190" t="s">
        <v>87</v>
      </c>
      <c r="AV220" s="12" t="s">
        <v>85</v>
      </c>
      <c r="AW220" s="12" t="s">
        <v>37</v>
      </c>
      <c r="AX220" s="12" t="s">
        <v>77</v>
      </c>
      <c r="AY220" s="190" t="s">
        <v>134</v>
      </c>
    </row>
    <row r="221" s="13" customFormat="1">
      <c r="B221" s="196"/>
      <c r="D221" s="186" t="s">
        <v>145</v>
      </c>
      <c r="E221" s="197" t="s">
        <v>3</v>
      </c>
      <c r="F221" s="198" t="s">
        <v>1374</v>
      </c>
      <c r="H221" s="199">
        <v>0.80000000000000004</v>
      </c>
      <c r="I221" s="200"/>
      <c r="L221" s="196"/>
      <c r="M221" s="201"/>
      <c r="N221" s="202"/>
      <c r="O221" s="202"/>
      <c r="P221" s="202"/>
      <c r="Q221" s="202"/>
      <c r="R221" s="202"/>
      <c r="S221" s="202"/>
      <c r="T221" s="203"/>
      <c r="AT221" s="197" t="s">
        <v>145</v>
      </c>
      <c r="AU221" s="197" t="s">
        <v>87</v>
      </c>
      <c r="AV221" s="13" t="s">
        <v>87</v>
      </c>
      <c r="AW221" s="13" t="s">
        <v>37</v>
      </c>
      <c r="AX221" s="13" t="s">
        <v>77</v>
      </c>
      <c r="AY221" s="197" t="s">
        <v>134</v>
      </c>
    </row>
    <row r="222" s="13" customFormat="1">
      <c r="B222" s="196"/>
      <c r="D222" s="186" t="s">
        <v>145</v>
      </c>
      <c r="E222" s="197" t="s">
        <v>3</v>
      </c>
      <c r="F222" s="198" t="s">
        <v>1375</v>
      </c>
      <c r="H222" s="199">
        <v>1.8040000000000001</v>
      </c>
      <c r="I222" s="200"/>
      <c r="L222" s="196"/>
      <c r="M222" s="201"/>
      <c r="N222" s="202"/>
      <c r="O222" s="202"/>
      <c r="P222" s="202"/>
      <c r="Q222" s="202"/>
      <c r="R222" s="202"/>
      <c r="S222" s="202"/>
      <c r="T222" s="203"/>
      <c r="AT222" s="197" t="s">
        <v>145</v>
      </c>
      <c r="AU222" s="197" t="s">
        <v>87</v>
      </c>
      <c r="AV222" s="13" t="s">
        <v>87</v>
      </c>
      <c r="AW222" s="13" t="s">
        <v>37</v>
      </c>
      <c r="AX222" s="13" t="s">
        <v>77</v>
      </c>
      <c r="AY222" s="197" t="s">
        <v>134</v>
      </c>
    </row>
    <row r="223" s="13" customFormat="1">
      <c r="B223" s="196"/>
      <c r="D223" s="186" t="s">
        <v>145</v>
      </c>
      <c r="E223" s="197" t="s">
        <v>3</v>
      </c>
      <c r="F223" s="198" t="s">
        <v>1376</v>
      </c>
      <c r="H223" s="199">
        <v>0.91500000000000004</v>
      </c>
      <c r="I223" s="200"/>
      <c r="L223" s="196"/>
      <c r="M223" s="201"/>
      <c r="N223" s="202"/>
      <c r="O223" s="202"/>
      <c r="P223" s="202"/>
      <c r="Q223" s="202"/>
      <c r="R223" s="202"/>
      <c r="S223" s="202"/>
      <c r="T223" s="203"/>
      <c r="AT223" s="197" t="s">
        <v>145</v>
      </c>
      <c r="AU223" s="197" t="s">
        <v>87</v>
      </c>
      <c r="AV223" s="13" t="s">
        <v>87</v>
      </c>
      <c r="AW223" s="13" t="s">
        <v>37</v>
      </c>
      <c r="AX223" s="13" t="s">
        <v>77</v>
      </c>
      <c r="AY223" s="197" t="s">
        <v>134</v>
      </c>
    </row>
    <row r="224" s="14" customFormat="1">
      <c r="B224" s="204"/>
      <c r="D224" s="186" t="s">
        <v>145</v>
      </c>
      <c r="E224" s="205" t="s">
        <v>3</v>
      </c>
      <c r="F224" s="206" t="s">
        <v>192</v>
      </c>
      <c r="H224" s="207">
        <v>8.9009999999999998</v>
      </c>
      <c r="I224" s="208"/>
      <c r="L224" s="204"/>
      <c r="M224" s="209"/>
      <c r="N224" s="210"/>
      <c r="O224" s="210"/>
      <c r="P224" s="210"/>
      <c r="Q224" s="210"/>
      <c r="R224" s="210"/>
      <c r="S224" s="210"/>
      <c r="T224" s="211"/>
      <c r="AT224" s="205" t="s">
        <v>145</v>
      </c>
      <c r="AU224" s="205" t="s">
        <v>87</v>
      </c>
      <c r="AV224" s="14" t="s">
        <v>141</v>
      </c>
      <c r="AW224" s="14" t="s">
        <v>37</v>
      </c>
      <c r="AX224" s="14" t="s">
        <v>85</v>
      </c>
      <c r="AY224" s="205" t="s">
        <v>134</v>
      </c>
    </row>
    <row r="225" s="1" customFormat="1" ht="48" customHeight="1">
      <c r="B225" s="172"/>
      <c r="C225" s="173" t="s">
        <v>307</v>
      </c>
      <c r="D225" s="173" t="s">
        <v>136</v>
      </c>
      <c r="E225" s="174" t="s">
        <v>333</v>
      </c>
      <c r="F225" s="175" t="s">
        <v>334</v>
      </c>
      <c r="G225" s="176" t="s">
        <v>295</v>
      </c>
      <c r="H225" s="177">
        <v>62.305</v>
      </c>
      <c r="I225" s="178"/>
      <c r="J225" s="179">
        <f>ROUND(I225*H225,2)</f>
        <v>0</v>
      </c>
      <c r="K225" s="175" t="s">
        <v>140</v>
      </c>
      <c r="L225" s="38"/>
      <c r="M225" s="180" t="s">
        <v>3</v>
      </c>
      <c r="N225" s="181" t="s">
        <v>48</v>
      </c>
      <c r="O225" s="71"/>
      <c r="P225" s="182">
        <f>O225*H225</f>
        <v>0</v>
      </c>
      <c r="Q225" s="182">
        <v>0</v>
      </c>
      <c r="R225" s="182">
        <f>Q225*H225</f>
        <v>0</v>
      </c>
      <c r="S225" s="182">
        <v>0</v>
      </c>
      <c r="T225" s="183">
        <f>S225*H225</f>
        <v>0</v>
      </c>
      <c r="AR225" s="184" t="s">
        <v>141</v>
      </c>
      <c r="AT225" s="184" t="s">
        <v>136</v>
      </c>
      <c r="AU225" s="184" t="s">
        <v>87</v>
      </c>
      <c r="AY225" s="19" t="s">
        <v>134</v>
      </c>
      <c r="BE225" s="185">
        <f>IF(N225="základní",J225,0)</f>
        <v>0</v>
      </c>
      <c r="BF225" s="185">
        <f>IF(N225="snížená",J225,0)</f>
        <v>0</v>
      </c>
      <c r="BG225" s="185">
        <f>IF(N225="zákl. přenesená",J225,0)</f>
        <v>0</v>
      </c>
      <c r="BH225" s="185">
        <f>IF(N225="sníž. přenesená",J225,0)</f>
        <v>0</v>
      </c>
      <c r="BI225" s="185">
        <f>IF(N225="nulová",J225,0)</f>
        <v>0</v>
      </c>
      <c r="BJ225" s="19" t="s">
        <v>85</v>
      </c>
      <c r="BK225" s="185">
        <f>ROUND(I225*H225,2)</f>
        <v>0</v>
      </c>
      <c r="BL225" s="19" t="s">
        <v>141</v>
      </c>
      <c r="BM225" s="184" t="s">
        <v>1377</v>
      </c>
    </row>
    <row r="226" s="1" customFormat="1">
      <c r="B226" s="38"/>
      <c r="D226" s="186" t="s">
        <v>143</v>
      </c>
      <c r="F226" s="187" t="s">
        <v>324</v>
      </c>
      <c r="I226" s="115"/>
      <c r="L226" s="38"/>
      <c r="M226" s="188"/>
      <c r="N226" s="71"/>
      <c r="O226" s="71"/>
      <c r="P226" s="71"/>
      <c r="Q226" s="71"/>
      <c r="R226" s="71"/>
      <c r="S226" s="71"/>
      <c r="T226" s="72"/>
      <c r="AT226" s="19" t="s">
        <v>143</v>
      </c>
      <c r="AU226" s="19" t="s">
        <v>87</v>
      </c>
    </row>
    <row r="227" s="12" customFormat="1">
      <c r="B227" s="189"/>
      <c r="D227" s="186" t="s">
        <v>145</v>
      </c>
      <c r="E227" s="190" t="s">
        <v>3</v>
      </c>
      <c r="F227" s="191" t="s">
        <v>325</v>
      </c>
      <c r="H227" s="190" t="s">
        <v>3</v>
      </c>
      <c r="I227" s="192"/>
      <c r="L227" s="189"/>
      <c r="M227" s="193"/>
      <c r="N227" s="194"/>
      <c r="O227" s="194"/>
      <c r="P227" s="194"/>
      <c r="Q227" s="194"/>
      <c r="R227" s="194"/>
      <c r="S227" s="194"/>
      <c r="T227" s="195"/>
      <c r="AT227" s="190" t="s">
        <v>145</v>
      </c>
      <c r="AU227" s="190" t="s">
        <v>87</v>
      </c>
      <c r="AV227" s="12" t="s">
        <v>85</v>
      </c>
      <c r="AW227" s="12" t="s">
        <v>37</v>
      </c>
      <c r="AX227" s="12" t="s">
        <v>77</v>
      </c>
      <c r="AY227" s="190" t="s">
        <v>134</v>
      </c>
    </row>
    <row r="228" s="12" customFormat="1">
      <c r="B228" s="189"/>
      <c r="D228" s="186" t="s">
        <v>145</v>
      </c>
      <c r="E228" s="190" t="s">
        <v>3</v>
      </c>
      <c r="F228" s="191" t="s">
        <v>1370</v>
      </c>
      <c r="H228" s="190" t="s">
        <v>3</v>
      </c>
      <c r="I228" s="192"/>
      <c r="L228" s="189"/>
      <c r="M228" s="193"/>
      <c r="N228" s="194"/>
      <c r="O228" s="194"/>
      <c r="P228" s="194"/>
      <c r="Q228" s="194"/>
      <c r="R228" s="194"/>
      <c r="S228" s="194"/>
      <c r="T228" s="195"/>
      <c r="AT228" s="190" t="s">
        <v>145</v>
      </c>
      <c r="AU228" s="190" t="s">
        <v>87</v>
      </c>
      <c r="AV228" s="12" t="s">
        <v>85</v>
      </c>
      <c r="AW228" s="12" t="s">
        <v>37</v>
      </c>
      <c r="AX228" s="12" t="s">
        <v>77</v>
      </c>
      <c r="AY228" s="190" t="s">
        <v>134</v>
      </c>
    </row>
    <row r="229" s="13" customFormat="1">
      <c r="B229" s="196"/>
      <c r="D229" s="186" t="s">
        <v>145</v>
      </c>
      <c r="E229" s="197" t="s">
        <v>3</v>
      </c>
      <c r="F229" s="198" t="s">
        <v>1378</v>
      </c>
      <c r="H229" s="199">
        <v>18.837</v>
      </c>
      <c r="I229" s="200"/>
      <c r="L229" s="196"/>
      <c r="M229" s="201"/>
      <c r="N229" s="202"/>
      <c r="O229" s="202"/>
      <c r="P229" s="202"/>
      <c r="Q229" s="202"/>
      <c r="R229" s="202"/>
      <c r="S229" s="202"/>
      <c r="T229" s="203"/>
      <c r="AT229" s="197" t="s">
        <v>145</v>
      </c>
      <c r="AU229" s="197" t="s">
        <v>87</v>
      </c>
      <c r="AV229" s="13" t="s">
        <v>87</v>
      </c>
      <c r="AW229" s="13" t="s">
        <v>37</v>
      </c>
      <c r="AX229" s="13" t="s">
        <v>77</v>
      </c>
      <c r="AY229" s="197" t="s">
        <v>134</v>
      </c>
    </row>
    <row r="230" s="13" customFormat="1">
      <c r="B230" s="196"/>
      <c r="D230" s="186" t="s">
        <v>145</v>
      </c>
      <c r="E230" s="197" t="s">
        <v>3</v>
      </c>
      <c r="F230" s="198" t="s">
        <v>1379</v>
      </c>
      <c r="H230" s="199">
        <v>18.837</v>
      </c>
      <c r="I230" s="200"/>
      <c r="L230" s="196"/>
      <c r="M230" s="201"/>
      <c r="N230" s="202"/>
      <c r="O230" s="202"/>
      <c r="P230" s="202"/>
      <c r="Q230" s="202"/>
      <c r="R230" s="202"/>
      <c r="S230" s="202"/>
      <c r="T230" s="203"/>
      <c r="AT230" s="197" t="s">
        <v>145</v>
      </c>
      <c r="AU230" s="197" t="s">
        <v>87</v>
      </c>
      <c r="AV230" s="13" t="s">
        <v>87</v>
      </c>
      <c r="AW230" s="13" t="s">
        <v>37</v>
      </c>
      <c r="AX230" s="13" t="s">
        <v>77</v>
      </c>
      <c r="AY230" s="197" t="s">
        <v>134</v>
      </c>
    </row>
    <row r="231" s="12" customFormat="1">
      <c r="B231" s="189"/>
      <c r="D231" s="186" t="s">
        <v>145</v>
      </c>
      <c r="E231" s="190" t="s">
        <v>3</v>
      </c>
      <c r="F231" s="191" t="s">
        <v>1373</v>
      </c>
      <c r="H231" s="190" t="s">
        <v>3</v>
      </c>
      <c r="I231" s="192"/>
      <c r="L231" s="189"/>
      <c r="M231" s="193"/>
      <c r="N231" s="194"/>
      <c r="O231" s="194"/>
      <c r="P231" s="194"/>
      <c r="Q231" s="194"/>
      <c r="R231" s="194"/>
      <c r="S231" s="194"/>
      <c r="T231" s="195"/>
      <c r="AT231" s="190" t="s">
        <v>145</v>
      </c>
      <c r="AU231" s="190" t="s">
        <v>87</v>
      </c>
      <c r="AV231" s="12" t="s">
        <v>85</v>
      </c>
      <c r="AW231" s="12" t="s">
        <v>37</v>
      </c>
      <c r="AX231" s="12" t="s">
        <v>77</v>
      </c>
      <c r="AY231" s="190" t="s">
        <v>134</v>
      </c>
    </row>
    <row r="232" s="13" customFormat="1">
      <c r="B232" s="196"/>
      <c r="D232" s="186" t="s">
        <v>145</v>
      </c>
      <c r="E232" s="197" t="s">
        <v>3</v>
      </c>
      <c r="F232" s="198" t="s">
        <v>1380</v>
      </c>
      <c r="H232" s="199">
        <v>5.5970000000000004</v>
      </c>
      <c r="I232" s="200"/>
      <c r="L232" s="196"/>
      <c r="M232" s="201"/>
      <c r="N232" s="202"/>
      <c r="O232" s="202"/>
      <c r="P232" s="202"/>
      <c r="Q232" s="202"/>
      <c r="R232" s="202"/>
      <c r="S232" s="202"/>
      <c r="T232" s="203"/>
      <c r="AT232" s="197" t="s">
        <v>145</v>
      </c>
      <c r="AU232" s="197" t="s">
        <v>87</v>
      </c>
      <c r="AV232" s="13" t="s">
        <v>87</v>
      </c>
      <c r="AW232" s="13" t="s">
        <v>37</v>
      </c>
      <c r="AX232" s="13" t="s">
        <v>77</v>
      </c>
      <c r="AY232" s="197" t="s">
        <v>134</v>
      </c>
    </row>
    <row r="233" s="13" customFormat="1">
      <c r="B233" s="196"/>
      <c r="D233" s="186" t="s">
        <v>145</v>
      </c>
      <c r="E233" s="197" t="s">
        <v>3</v>
      </c>
      <c r="F233" s="198" t="s">
        <v>1381</v>
      </c>
      <c r="H233" s="199">
        <v>12.628</v>
      </c>
      <c r="I233" s="200"/>
      <c r="L233" s="196"/>
      <c r="M233" s="201"/>
      <c r="N233" s="202"/>
      <c r="O233" s="202"/>
      <c r="P233" s="202"/>
      <c r="Q233" s="202"/>
      <c r="R233" s="202"/>
      <c r="S233" s="202"/>
      <c r="T233" s="203"/>
      <c r="AT233" s="197" t="s">
        <v>145</v>
      </c>
      <c r="AU233" s="197" t="s">
        <v>87</v>
      </c>
      <c r="AV233" s="13" t="s">
        <v>87</v>
      </c>
      <c r="AW233" s="13" t="s">
        <v>37</v>
      </c>
      <c r="AX233" s="13" t="s">
        <v>77</v>
      </c>
      <c r="AY233" s="197" t="s">
        <v>134</v>
      </c>
    </row>
    <row r="234" s="13" customFormat="1">
      <c r="B234" s="196"/>
      <c r="D234" s="186" t="s">
        <v>145</v>
      </c>
      <c r="E234" s="197" t="s">
        <v>3</v>
      </c>
      <c r="F234" s="198" t="s">
        <v>1382</v>
      </c>
      <c r="H234" s="199">
        <v>6.4059999999999997</v>
      </c>
      <c r="I234" s="200"/>
      <c r="L234" s="196"/>
      <c r="M234" s="201"/>
      <c r="N234" s="202"/>
      <c r="O234" s="202"/>
      <c r="P234" s="202"/>
      <c r="Q234" s="202"/>
      <c r="R234" s="202"/>
      <c r="S234" s="202"/>
      <c r="T234" s="203"/>
      <c r="AT234" s="197" t="s">
        <v>145</v>
      </c>
      <c r="AU234" s="197" t="s">
        <v>87</v>
      </c>
      <c r="AV234" s="13" t="s">
        <v>87</v>
      </c>
      <c r="AW234" s="13" t="s">
        <v>37</v>
      </c>
      <c r="AX234" s="13" t="s">
        <v>77</v>
      </c>
      <c r="AY234" s="197" t="s">
        <v>134</v>
      </c>
    </row>
    <row r="235" s="14" customFormat="1">
      <c r="B235" s="204"/>
      <c r="D235" s="186" t="s">
        <v>145</v>
      </c>
      <c r="E235" s="205" t="s">
        <v>3</v>
      </c>
      <c r="F235" s="206" t="s">
        <v>192</v>
      </c>
      <c r="H235" s="207">
        <v>62.305</v>
      </c>
      <c r="I235" s="208"/>
      <c r="L235" s="204"/>
      <c r="M235" s="209"/>
      <c r="N235" s="210"/>
      <c r="O235" s="210"/>
      <c r="P235" s="210"/>
      <c r="Q235" s="210"/>
      <c r="R235" s="210"/>
      <c r="S235" s="210"/>
      <c r="T235" s="211"/>
      <c r="AT235" s="205" t="s">
        <v>145</v>
      </c>
      <c r="AU235" s="205" t="s">
        <v>87</v>
      </c>
      <c r="AV235" s="14" t="s">
        <v>141</v>
      </c>
      <c r="AW235" s="14" t="s">
        <v>37</v>
      </c>
      <c r="AX235" s="14" t="s">
        <v>85</v>
      </c>
      <c r="AY235" s="205" t="s">
        <v>134</v>
      </c>
    </row>
    <row r="236" s="1" customFormat="1" ht="36" customHeight="1">
      <c r="B236" s="172"/>
      <c r="C236" s="173" t="s">
        <v>314</v>
      </c>
      <c r="D236" s="173" t="s">
        <v>136</v>
      </c>
      <c r="E236" s="174" t="s">
        <v>357</v>
      </c>
      <c r="F236" s="175" t="s">
        <v>358</v>
      </c>
      <c r="G236" s="176" t="s">
        <v>295</v>
      </c>
      <c r="H236" s="177">
        <v>8.9009999999999998</v>
      </c>
      <c r="I236" s="178"/>
      <c r="J236" s="179">
        <f>ROUND(I236*H236,2)</f>
        <v>0</v>
      </c>
      <c r="K236" s="175" t="s">
        <v>140</v>
      </c>
      <c r="L236" s="38"/>
      <c r="M236" s="180" t="s">
        <v>3</v>
      </c>
      <c r="N236" s="181" t="s">
        <v>48</v>
      </c>
      <c r="O236" s="71"/>
      <c r="P236" s="182">
        <f>O236*H236</f>
        <v>0</v>
      </c>
      <c r="Q236" s="182">
        <v>0</v>
      </c>
      <c r="R236" s="182">
        <f>Q236*H236</f>
        <v>0</v>
      </c>
      <c r="S236" s="182">
        <v>0</v>
      </c>
      <c r="T236" s="183">
        <f>S236*H236</f>
        <v>0</v>
      </c>
      <c r="AR236" s="184" t="s">
        <v>141</v>
      </c>
      <c r="AT236" s="184" t="s">
        <v>136</v>
      </c>
      <c r="AU236" s="184" t="s">
        <v>87</v>
      </c>
      <c r="AY236" s="19" t="s">
        <v>134</v>
      </c>
      <c r="BE236" s="185">
        <f>IF(N236="základní",J236,0)</f>
        <v>0</v>
      </c>
      <c r="BF236" s="185">
        <f>IF(N236="snížená",J236,0)</f>
        <v>0</v>
      </c>
      <c r="BG236" s="185">
        <f>IF(N236="zákl. přenesená",J236,0)</f>
        <v>0</v>
      </c>
      <c r="BH236" s="185">
        <f>IF(N236="sníž. přenesená",J236,0)</f>
        <v>0</v>
      </c>
      <c r="BI236" s="185">
        <f>IF(N236="nulová",J236,0)</f>
        <v>0</v>
      </c>
      <c r="BJ236" s="19" t="s">
        <v>85</v>
      </c>
      <c r="BK236" s="185">
        <f>ROUND(I236*H236,2)</f>
        <v>0</v>
      </c>
      <c r="BL236" s="19" t="s">
        <v>141</v>
      </c>
      <c r="BM236" s="184" t="s">
        <v>1383</v>
      </c>
    </row>
    <row r="237" s="1" customFormat="1">
      <c r="B237" s="38"/>
      <c r="D237" s="186" t="s">
        <v>143</v>
      </c>
      <c r="F237" s="187" t="s">
        <v>360</v>
      </c>
      <c r="I237" s="115"/>
      <c r="L237" s="38"/>
      <c r="M237" s="188"/>
      <c r="N237" s="71"/>
      <c r="O237" s="71"/>
      <c r="P237" s="71"/>
      <c r="Q237" s="71"/>
      <c r="R237" s="71"/>
      <c r="S237" s="71"/>
      <c r="T237" s="72"/>
      <c r="AT237" s="19" t="s">
        <v>143</v>
      </c>
      <c r="AU237" s="19" t="s">
        <v>87</v>
      </c>
    </row>
    <row r="238" s="13" customFormat="1">
      <c r="B238" s="196"/>
      <c r="D238" s="186" t="s">
        <v>145</v>
      </c>
      <c r="E238" s="197" t="s">
        <v>3</v>
      </c>
      <c r="F238" s="198" t="s">
        <v>1384</v>
      </c>
      <c r="H238" s="199">
        <v>5.3819999999999997</v>
      </c>
      <c r="I238" s="200"/>
      <c r="L238" s="196"/>
      <c r="M238" s="201"/>
      <c r="N238" s="202"/>
      <c r="O238" s="202"/>
      <c r="P238" s="202"/>
      <c r="Q238" s="202"/>
      <c r="R238" s="202"/>
      <c r="S238" s="202"/>
      <c r="T238" s="203"/>
      <c r="AT238" s="197" t="s">
        <v>145</v>
      </c>
      <c r="AU238" s="197" t="s">
        <v>87</v>
      </c>
      <c r="AV238" s="13" t="s">
        <v>87</v>
      </c>
      <c r="AW238" s="13" t="s">
        <v>37</v>
      </c>
      <c r="AX238" s="13" t="s">
        <v>77</v>
      </c>
      <c r="AY238" s="197" t="s">
        <v>134</v>
      </c>
    </row>
    <row r="239" s="13" customFormat="1">
      <c r="B239" s="196"/>
      <c r="D239" s="186" t="s">
        <v>145</v>
      </c>
      <c r="E239" s="197" t="s">
        <v>3</v>
      </c>
      <c r="F239" s="198" t="s">
        <v>1385</v>
      </c>
      <c r="H239" s="199">
        <v>0.80000000000000004</v>
      </c>
      <c r="I239" s="200"/>
      <c r="L239" s="196"/>
      <c r="M239" s="201"/>
      <c r="N239" s="202"/>
      <c r="O239" s="202"/>
      <c r="P239" s="202"/>
      <c r="Q239" s="202"/>
      <c r="R239" s="202"/>
      <c r="S239" s="202"/>
      <c r="T239" s="203"/>
      <c r="AT239" s="197" t="s">
        <v>145</v>
      </c>
      <c r="AU239" s="197" t="s">
        <v>87</v>
      </c>
      <c r="AV239" s="13" t="s">
        <v>87</v>
      </c>
      <c r="AW239" s="13" t="s">
        <v>37</v>
      </c>
      <c r="AX239" s="13" t="s">
        <v>77</v>
      </c>
      <c r="AY239" s="197" t="s">
        <v>134</v>
      </c>
    </row>
    <row r="240" s="13" customFormat="1">
      <c r="B240" s="196"/>
      <c r="D240" s="186" t="s">
        <v>145</v>
      </c>
      <c r="E240" s="197" t="s">
        <v>3</v>
      </c>
      <c r="F240" s="198" t="s">
        <v>1386</v>
      </c>
      <c r="H240" s="199">
        <v>1.8040000000000001</v>
      </c>
      <c r="I240" s="200"/>
      <c r="L240" s="196"/>
      <c r="M240" s="201"/>
      <c r="N240" s="202"/>
      <c r="O240" s="202"/>
      <c r="P240" s="202"/>
      <c r="Q240" s="202"/>
      <c r="R240" s="202"/>
      <c r="S240" s="202"/>
      <c r="T240" s="203"/>
      <c r="AT240" s="197" t="s">
        <v>145</v>
      </c>
      <c r="AU240" s="197" t="s">
        <v>87</v>
      </c>
      <c r="AV240" s="13" t="s">
        <v>87</v>
      </c>
      <c r="AW240" s="13" t="s">
        <v>37</v>
      </c>
      <c r="AX240" s="13" t="s">
        <v>77</v>
      </c>
      <c r="AY240" s="197" t="s">
        <v>134</v>
      </c>
    </row>
    <row r="241" s="13" customFormat="1">
      <c r="B241" s="196"/>
      <c r="D241" s="186" t="s">
        <v>145</v>
      </c>
      <c r="E241" s="197" t="s">
        <v>3</v>
      </c>
      <c r="F241" s="198" t="s">
        <v>1387</v>
      </c>
      <c r="H241" s="199">
        <v>0.91500000000000004</v>
      </c>
      <c r="I241" s="200"/>
      <c r="L241" s="196"/>
      <c r="M241" s="201"/>
      <c r="N241" s="202"/>
      <c r="O241" s="202"/>
      <c r="P241" s="202"/>
      <c r="Q241" s="202"/>
      <c r="R241" s="202"/>
      <c r="S241" s="202"/>
      <c r="T241" s="203"/>
      <c r="AT241" s="197" t="s">
        <v>145</v>
      </c>
      <c r="AU241" s="197" t="s">
        <v>87</v>
      </c>
      <c r="AV241" s="13" t="s">
        <v>87</v>
      </c>
      <c r="AW241" s="13" t="s">
        <v>37</v>
      </c>
      <c r="AX241" s="13" t="s">
        <v>77</v>
      </c>
      <c r="AY241" s="197" t="s">
        <v>134</v>
      </c>
    </row>
    <row r="242" s="14" customFormat="1">
      <c r="B242" s="204"/>
      <c r="D242" s="186" t="s">
        <v>145</v>
      </c>
      <c r="E242" s="205" t="s">
        <v>3</v>
      </c>
      <c r="F242" s="206" t="s">
        <v>192</v>
      </c>
      <c r="H242" s="207">
        <v>8.9009999999999998</v>
      </c>
      <c r="I242" s="208"/>
      <c r="L242" s="204"/>
      <c r="M242" s="209"/>
      <c r="N242" s="210"/>
      <c r="O242" s="210"/>
      <c r="P242" s="210"/>
      <c r="Q242" s="210"/>
      <c r="R242" s="210"/>
      <c r="S242" s="210"/>
      <c r="T242" s="211"/>
      <c r="AT242" s="205" t="s">
        <v>145</v>
      </c>
      <c r="AU242" s="205" t="s">
        <v>87</v>
      </c>
      <c r="AV242" s="14" t="s">
        <v>141</v>
      </c>
      <c r="AW242" s="14" t="s">
        <v>37</v>
      </c>
      <c r="AX242" s="14" t="s">
        <v>85</v>
      </c>
      <c r="AY242" s="205" t="s">
        <v>134</v>
      </c>
    </row>
    <row r="243" s="1" customFormat="1" ht="36" customHeight="1">
      <c r="B243" s="172"/>
      <c r="C243" s="173" t="s">
        <v>320</v>
      </c>
      <c r="D243" s="173" t="s">
        <v>136</v>
      </c>
      <c r="E243" s="174" t="s">
        <v>374</v>
      </c>
      <c r="F243" s="175" t="s">
        <v>375</v>
      </c>
      <c r="G243" s="176" t="s">
        <v>295</v>
      </c>
      <c r="H243" s="177">
        <v>15.960000000000001</v>
      </c>
      <c r="I243" s="178"/>
      <c r="J243" s="179">
        <f>ROUND(I243*H243,2)</f>
        <v>0</v>
      </c>
      <c r="K243" s="175" t="s">
        <v>140</v>
      </c>
      <c r="L243" s="38"/>
      <c r="M243" s="180" t="s">
        <v>3</v>
      </c>
      <c r="N243" s="181" t="s">
        <v>48</v>
      </c>
      <c r="O243" s="71"/>
      <c r="P243" s="182">
        <f>O243*H243</f>
        <v>0</v>
      </c>
      <c r="Q243" s="182">
        <v>0</v>
      </c>
      <c r="R243" s="182">
        <f>Q243*H243</f>
        <v>0</v>
      </c>
      <c r="S243" s="182">
        <v>0</v>
      </c>
      <c r="T243" s="183">
        <f>S243*H243</f>
        <v>0</v>
      </c>
      <c r="AR243" s="184" t="s">
        <v>141</v>
      </c>
      <c r="AT243" s="184" t="s">
        <v>136</v>
      </c>
      <c r="AU243" s="184" t="s">
        <v>87</v>
      </c>
      <c r="AY243" s="19" t="s">
        <v>134</v>
      </c>
      <c r="BE243" s="185">
        <f>IF(N243="základní",J243,0)</f>
        <v>0</v>
      </c>
      <c r="BF243" s="185">
        <f>IF(N243="snížená",J243,0)</f>
        <v>0</v>
      </c>
      <c r="BG243" s="185">
        <f>IF(N243="zákl. přenesená",J243,0)</f>
        <v>0</v>
      </c>
      <c r="BH243" s="185">
        <f>IF(N243="sníž. přenesená",J243,0)</f>
        <v>0</v>
      </c>
      <c r="BI243" s="185">
        <f>IF(N243="nulová",J243,0)</f>
        <v>0</v>
      </c>
      <c r="BJ243" s="19" t="s">
        <v>85</v>
      </c>
      <c r="BK243" s="185">
        <f>ROUND(I243*H243,2)</f>
        <v>0</v>
      </c>
      <c r="BL243" s="19" t="s">
        <v>141</v>
      </c>
      <c r="BM243" s="184" t="s">
        <v>1388</v>
      </c>
    </row>
    <row r="244" s="1" customFormat="1">
      <c r="B244" s="38"/>
      <c r="D244" s="186" t="s">
        <v>143</v>
      </c>
      <c r="F244" s="187" t="s">
        <v>360</v>
      </c>
      <c r="I244" s="115"/>
      <c r="L244" s="38"/>
      <c r="M244" s="188"/>
      <c r="N244" s="71"/>
      <c r="O244" s="71"/>
      <c r="P244" s="71"/>
      <c r="Q244" s="71"/>
      <c r="R244" s="71"/>
      <c r="S244" s="71"/>
      <c r="T244" s="72"/>
      <c r="AT244" s="19" t="s">
        <v>143</v>
      </c>
      <c r="AU244" s="19" t="s">
        <v>87</v>
      </c>
    </row>
    <row r="245" s="13" customFormat="1">
      <c r="B245" s="196"/>
      <c r="D245" s="186" t="s">
        <v>145</v>
      </c>
      <c r="E245" s="197" t="s">
        <v>3</v>
      </c>
      <c r="F245" s="198" t="s">
        <v>1389</v>
      </c>
      <c r="H245" s="199">
        <v>15.960000000000001</v>
      </c>
      <c r="I245" s="200"/>
      <c r="L245" s="196"/>
      <c r="M245" s="201"/>
      <c r="N245" s="202"/>
      <c r="O245" s="202"/>
      <c r="P245" s="202"/>
      <c r="Q245" s="202"/>
      <c r="R245" s="202"/>
      <c r="S245" s="202"/>
      <c r="T245" s="203"/>
      <c r="AT245" s="197" t="s">
        <v>145</v>
      </c>
      <c r="AU245" s="197" t="s">
        <v>87</v>
      </c>
      <c r="AV245" s="13" t="s">
        <v>87</v>
      </c>
      <c r="AW245" s="13" t="s">
        <v>37</v>
      </c>
      <c r="AX245" s="13" t="s">
        <v>85</v>
      </c>
      <c r="AY245" s="197" t="s">
        <v>134</v>
      </c>
    </row>
    <row r="246" s="11" customFormat="1" ht="22.8" customHeight="1">
      <c r="B246" s="159"/>
      <c r="D246" s="160" t="s">
        <v>76</v>
      </c>
      <c r="E246" s="170" t="s">
        <v>1108</v>
      </c>
      <c r="F246" s="170" t="s">
        <v>1109</v>
      </c>
      <c r="I246" s="162"/>
      <c r="J246" s="171">
        <f>BK246</f>
        <v>0</v>
      </c>
      <c r="L246" s="159"/>
      <c r="M246" s="164"/>
      <c r="N246" s="165"/>
      <c r="O246" s="165"/>
      <c r="P246" s="166">
        <f>SUM(P247:P248)</f>
        <v>0</v>
      </c>
      <c r="Q246" s="165"/>
      <c r="R246" s="166">
        <f>SUM(R247:R248)</f>
        <v>0</v>
      </c>
      <c r="S246" s="165"/>
      <c r="T246" s="167">
        <f>SUM(T247:T248)</f>
        <v>0</v>
      </c>
      <c r="AR246" s="160" t="s">
        <v>85</v>
      </c>
      <c r="AT246" s="168" t="s">
        <v>76</v>
      </c>
      <c r="AU246" s="168" t="s">
        <v>85</v>
      </c>
      <c r="AY246" s="160" t="s">
        <v>134</v>
      </c>
      <c r="BK246" s="169">
        <f>SUM(BK247:BK248)</f>
        <v>0</v>
      </c>
    </row>
    <row r="247" s="1" customFormat="1" ht="36" customHeight="1">
      <c r="B247" s="172"/>
      <c r="C247" s="173" t="s">
        <v>332</v>
      </c>
      <c r="D247" s="173" t="s">
        <v>136</v>
      </c>
      <c r="E247" s="174" t="s">
        <v>1111</v>
      </c>
      <c r="F247" s="175" t="s">
        <v>1112</v>
      </c>
      <c r="G247" s="176" t="s">
        <v>295</v>
      </c>
      <c r="H247" s="177">
        <v>58.296999999999997</v>
      </c>
      <c r="I247" s="178"/>
      <c r="J247" s="179">
        <f>ROUND(I247*H247,2)</f>
        <v>0</v>
      </c>
      <c r="K247" s="175" t="s">
        <v>140</v>
      </c>
      <c r="L247" s="38"/>
      <c r="M247" s="180" t="s">
        <v>3</v>
      </c>
      <c r="N247" s="181" t="s">
        <v>48</v>
      </c>
      <c r="O247" s="71"/>
      <c r="P247" s="182">
        <f>O247*H247</f>
        <v>0</v>
      </c>
      <c r="Q247" s="182">
        <v>0</v>
      </c>
      <c r="R247" s="182">
        <f>Q247*H247</f>
        <v>0</v>
      </c>
      <c r="S247" s="182">
        <v>0</v>
      </c>
      <c r="T247" s="183">
        <f>S247*H247</f>
        <v>0</v>
      </c>
      <c r="AR247" s="184" t="s">
        <v>141</v>
      </c>
      <c r="AT247" s="184" t="s">
        <v>136</v>
      </c>
      <c r="AU247" s="184" t="s">
        <v>87</v>
      </c>
      <c r="AY247" s="19" t="s">
        <v>134</v>
      </c>
      <c r="BE247" s="185">
        <f>IF(N247="základní",J247,0)</f>
        <v>0</v>
      </c>
      <c r="BF247" s="185">
        <f>IF(N247="snížená",J247,0)</f>
        <v>0</v>
      </c>
      <c r="BG247" s="185">
        <f>IF(N247="zákl. přenesená",J247,0)</f>
        <v>0</v>
      </c>
      <c r="BH247" s="185">
        <f>IF(N247="sníž. přenesená",J247,0)</f>
        <v>0</v>
      </c>
      <c r="BI247" s="185">
        <f>IF(N247="nulová",J247,0)</f>
        <v>0</v>
      </c>
      <c r="BJ247" s="19" t="s">
        <v>85</v>
      </c>
      <c r="BK247" s="185">
        <f>ROUND(I247*H247,2)</f>
        <v>0</v>
      </c>
      <c r="BL247" s="19" t="s">
        <v>141</v>
      </c>
      <c r="BM247" s="184" t="s">
        <v>1390</v>
      </c>
    </row>
    <row r="248" s="1" customFormat="1">
      <c r="B248" s="38"/>
      <c r="D248" s="186" t="s">
        <v>143</v>
      </c>
      <c r="F248" s="187" t="s">
        <v>1114</v>
      </c>
      <c r="I248" s="115"/>
      <c r="L248" s="38"/>
      <c r="M248" s="188"/>
      <c r="N248" s="71"/>
      <c r="O248" s="71"/>
      <c r="P248" s="71"/>
      <c r="Q248" s="71"/>
      <c r="R248" s="71"/>
      <c r="S248" s="71"/>
      <c r="T248" s="72"/>
      <c r="AT248" s="19" t="s">
        <v>143</v>
      </c>
      <c r="AU248" s="19" t="s">
        <v>87</v>
      </c>
    </row>
    <row r="249" s="11" customFormat="1" ht="25.92" customHeight="1">
      <c r="B249" s="159"/>
      <c r="D249" s="160" t="s">
        <v>76</v>
      </c>
      <c r="E249" s="161" t="s">
        <v>1391</v>
      </c>
      <c r="F249" s="161" t="s">
        <v>1392</v>
      </c>
      <c r="I249" s="162"/>
      <c r="J249" s="163">
        <f>BK249</f>
        <v>0</v>
      </c>
      <c r="L249" s="159"/>
      <c r="M249" s="164"/>
      <c r="N249" s="165"/>
      <c r="O249" s="165"/>
      <c r="P249" s="166">
        <f>P250+P253</f>
        <v>0</v>
      </c>
      <c r="Q249" s="165"/>
      <c r="R249" s="166">
        <f>R250+R253</f>
        <v>0</v>
      </c>
      <c r="S249" s="165"/>
      <c r="T249" s="167">
        <f>T250+T253</f>
        <v>0</v>
      </c>
      <c r="AR249" s="160" t="s">
        <v>163</v>
      </c>
      <c r="AT249" s="168" t="s">
        <v>76</v>
      </c>
      <c r="AU249" s="168" t="s">
        <v>77</v>
      </c>
      <c r="AY249" s="160" t="s">
        <v>134</v>
      </c>
      <c r="BK249" s="169">
        <f>BK250+BK253</f>
        <v>0</v>
      </c>
    </row>
    <row r="250" s="11" customFormat="1" ht="22.8" customHeight="1">
      <c r="B250" s="159"/>
      <c r="D250" s="160" t="s">
        <v>76</v>
      </c>
      <c r="E250" s="170" t="s">
        <v>1393</v>
      </c>
      <c r="F250" s="170" t="s">
        <v>1394</v>
      </c>
      <c r="I250" s="162"/>
      <c r="J250" s="171">
        <f>BK250</f>
        <v>0</v>
      </c>
      <c r="L250" s="159"/>
      <c r="M250" s="164"/>
      <c r="N250" s="165"/>
      <c r="O250" s="165"/>
      <c r="P250" s="166">
        <f>SUM(P251:P252)</f>
        <v>0</v>
      </c>
      <c r="Q250" s="165"/>
      <c r="R250" s="166">
        <f>SUM(R251:R252)</f>
        <v>0</v>
      </c>
      <c r="S250" s="165"/>
      <c r="T250" s="167">
        <f>SUM(T251:T252)</f>
        <v>0</v>
      </c>
      <c r="AR250" s="160" t="s">
        <v>163</v>
      </c>
      <c r="AT250" s="168" t="s">
        <v>76</v>
      </c>
      <c r="AU250" s="168" t="s">
        <v>85</v>
      </c>
      <c r="AY250" s="160" t="s">
        <v>134</v>
      </c>
      <c r="BK250" s="169">
        <f>SUM(BK251:BK252)</f>
        <v>0</v>
      </c>
    </row>
    <row r="251" s="1" customFormat="1" ht="16.5" customHeight="1">
      <c r="B251" s="172"/>
      <c r="C251" s="173" t="s">
        <v>342</v>
      </c>
      <c r="D251" s="173" t="s">
        <v>136</v>
      </c>
      <c r="E251" s="174" t="s">
        <v>1395</v>
      </c>
      <c r="F251" s="175" t="s">
        <v>1396</v>
      </c>
      <c r="G251" s="176" t="s">
        <v>1397</v>
      </c>
      <c r="H251" s="177">
        <v>1</v>
      </c>
      <c r="I251" s="178"/>
      <c r="J251" s="179">
        <f>ROUND(I251*H251,2)</f>
        <v>0</v>
      </c>
      <c r="K251" s="175" t="s">
        <v>140</v>
      </c>
      <c r="L251" s="38"/>
      <c r="M251" s="180" t="s">
        <v>3</v>
      </c>
      <c r="N251" s="181" t="s">
        <v>48</v>
      </c>
      <c r="O251" s="71"/>
      <c r="P251" s="182">
        <f>O251*H251</f>
        <v>0</v>
      </c>
      <c r="Q251" s="182">
        <v>0</v>
      </c>
      <c r="R251" s="182">
        <f>Q251*H251</f>
        <v>0</v>
      </c>
      <c r="S251" s="182">
        <v>0</v>
      </c>
      <c r="T251" s="183">
        <f>S251*H251</f>
        <v>0</v>
      </c>
      <c r="AR251" s="184" t="s">
        <v>1398</v>
      </c>
      <c r="AT251" s="184" t="s">
        <v>136</v>
      </c>
      <c r="AU251" s="184" t="s">
        <v>87</v>
      </c>
      <c r="AY251" s="19" t="s">
        <v>134</v>
      </c>
      <c r="BE251" s="185">
        <f>IF(N251="základní",J251,0)</f>
        <v>0</v>
      </c>
      <c r="BF251" s="185">
        <f>IF(N251="snížená",J251,0)</f>
        <v>0</v>
      </c>
      <c r="BG251" s="185">
        <f>IF(N251="zákl. přenesená",J251,0)</f>
        <v>0</v>
      </c>
      <c r="BH251" s="185">
        <f>IF(N251="sníž. přenesená",J251,0)</f>
        <v>0</v>
      </c>
      <c r="BI251" s="185">
        <f>IF(N251="nulová",J251,0)</f>
        <v>0</v>
      </c>
      <c r="BJ251" s="19" t="s">
        <v>85</v>
      </c>
      <c r="BK251" s="185">
        <f>ROUND(I251*H251,2)</f>
        <v>0</v>
      </c>
      <c r="BL251" s="19" t="s">
        <v>1398</v>
      </c>
      <c r="BM251" s="184" t="s">
        <v>1399</v>
      </c>
    </row>
    <row r="252" s="13" customFormat="1">
      <c r="B252" s="196"/>
      <c r="D252" s="186" t="s">
        <v>145</v>
      </c>
      <c r="E252" s="197" t="s">
        <v>3</v>
      </c>
      <c r="F252" s="198" t="s">
        <v>1400</v>
      </c>
      <c r="H252" s="199">
        <v>1</v>
      </c>
      <c r="I252" s="200"/>
      <c r="L252" s="196"/>
      <c r="M252" s="201"/>
      <c r="N252" s="202"/>
      <c r="O252" s="202"/>
      <c r="P252" s="202"/>
      <c r="Q252" s="202"/>
      <c r="R252" s="202"/>
      <c r="S252" s="202"/>
      <c r="T252" s="203"/>
      <c r="AT252" s="197" t="s">
        <v>145</v>
      </c>
      <c r="AU252" s="197" t="s">
        <v>87</v>
      </c>
      <c r="AV252" s="13" t="s">
        <v>87</v>
      </c>
      <c r="AW252" s="13" t="s">
        <v>37</v>
      </c>
      <c r="AX252" s="13" t="s">
        <v>85</v>
      </c>
      <c r="AY252" s="197" t="s">
        <v>134</v>
      </c>
    </row>
    <row r="253" s="11" customFormat="1" ht="22.8" customHeight="1">
      <c r="B253" s="159"/>
      <c r="D253" s="160" t="s">
        <v>76</v>
      </c>
      <c r="E253" s="170" t="s">
        <v>1401</v>
      </c>
      <c r="F253" s="170" t="s">
        <v>1402</v>
      </c>
      <c r="I253" s="162"/>
      <c r="J253" s="171">
        <f>BK253</f>
        <v>0</v>
      </c>
      <c r="L253" s="159"/>
      <c r="M253" s="164"/>
      <c r="N253" s="165"/>
      <c r="O253" s="165"/>
      <c r="P253" s="166">
        <f>P254</f>
        <v>0</v>
      </c>
      <c r="Q253" s="165"/>
      <c r="R253" s="166">
        <f>R254</f>
        <v>0</v>
      </c>
      <c r="S253" s="165"/>
      <c r="T253" s="167">
        <f>T254</f>
        <v>0</v>
      </c>
      <c r="AR253" s="160" t="s">
        <v>163</v>
      </c>
      <c r="AT253" s="168" t="s">
        <v>76</v>
      </c>
      <c r="AU253" s="168" t="s">
        <v>85</v>
      </c>
      <c r="AY253" s="160" t="s">
        <v>134</v>
      </c>
      <c r="BK253" s="169">
        <f>BK254</f>
        <v>0</v>
      </c>
    </row>
    <row r="254" s="1" customFormat="1" ht="16.5" customHeight="1">
      <c r="B254" s="172"/>
      <c r="C254" s="173" t="s">
        <v>349</v>
      </c>
      <c r="D254" s="173" t="s">
        <v>136</v>
      </c>
      <c r="E254" s="174" t="s">
        <v>1403</v>
      </c>
      <c r="F254" s="175" t="s">
        <v>1404</v>
      </c>
      <c r="G254" s="176" t="s">
        <v>1405</v>
      </c>
      <c r="H254" s="177">
        <v>1</v>
      </c>
      <c r="I254" s="178"/>
      <c r="J254" s="179">
        <f>ROUND(I254*H254,2)</f>
        <v>0</v>
      </c>
      <c r="K254" s="175" t="s">
        <v>140</v>
      </c>
      <c r="L254" s="38"/>
      <c r="M254" s="237" t="s">
        <v>3</v>
      </c>
      <c r="N254" s="238" t="s">
        <v>48</v>
      </c>
      <c r="O254" s="235"/>
      <c r="P254" s="239">
        <f>O254*H254</f>
        <v>0</v>
      </c>
      <c r="Q254" s="239">
        <v>0</v>
      </c>
      <c r="R254" s="239">
        <f>Q254*H254</f>
        <v>0</v>
      </c>
      <c r="S254" s="239">
        <v>0</v>
      </c>
      <c r="T254" s="240">
        <f>S254*H254</f>
        <v>0</v>
      </c>
      <c r="AR254" s="184" t="s">
        <v>1398</v>
      </c>
      <c r="AT254" s="184" t="s">
        <v>136</v>
      </c>
      <c r="AU254" s="184" t="s">
        <v>87</v>
      </c>
      <c r="AY254" s="19" t="s">
        <v>134</v>
      </c>
      <c r="BE254" s="185">
        <f>IF(N254="základní",J254,0)</f>
        <v>0</v>
      </c>
      <c r="BF254" s="185">
        <f>IF(N254="snížená",J254,0)</f>
        <v>0</v>
      </c>
      <c r="BG254" s="185">
        <f>IF(N254="zákl. přenesená",J254,0)</f>
        <v>0</v>
      </c>
      <c r="BH254" s="185">
        <f>IF(N254="sníž. přenesená",J254,0)</f>
        <v>0</v>
      </c>
      <c r="BI254" s="185">
        <f>IF(N254="nulová",J254,0)</f>
        <v>0</v>
      </c>
      <c r="BJ254" s="19" t="s">
        <v>85</v>
      </c>
      <c r="BK254" s="185">
        <f>ROUND(I254*H254,2)</f>
        <v>0</v>
      </c>
      <c r="BL254" s="19" t="s">
        <v>1398</v>
      </c>
      <c r="BM254" s="184" t="s">
        <v>1406</v>
      </c>
    </row>
    <row r="255" s="1" customFormat="1" ht="6.96" customHeight="1">
      <c r="B255" s="54"/>
      <c r="C255" s="55"/>
      <c r="D255" s="55"/>
      <c r="E255" s="55"/>
      <c r="F255" s="55"/>
      <c r="G255" s="55"/>
      <c r="H255" s="55"/>
      <c r="I255" s="134"/>
      <c r="J255" s="55"/>
      <c r="K255" s="55"/>
      <c r="L255" s="38"/>
    </row>
  </sheetData>
  <autoFilter ref="C89:K254"/>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99</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1407</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1408</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1409</v>
      </c>
      <c r="L20" s="38"/>
    </row>
    <row r="21" s="1" customFormat="1" ht="18" customHeight="1">
      <c r="B21" s="38"/>
      <c r="E21" s="27" t="s">
        <v>1410</v>
      </c>
      <c r="I21" s="116" t="s">
        <v>29</v>
      </c>
      <c r="J21" s="27" t="s">
        <v>1411</v>
      </c>
      <c r="L21" s="38"/>
    </row>
    <row r="22" s="1" customFormat="1" ht="6.96" customHeight="1">
      <c r="B22" s="38"/>
      <c r="I22" s="115"/>
      <c r="L22" s="38"/>
    </row>
    <row r="23" s="1" customFormat="1" ht="12" customHeight="1">
      <c r="B23" s="38"/>
      <c r="D23" s="32" t="s">
        <v>38</v>
      </c>
      <c r="I23" s="116" t="s">
        <v>26</v>
      </c>
      <c r="J23" s="27" t="s">
        <v>1412</v>
      </c>
      <c r="L23" s="38"/>
    </row>
    <row r="24" s="1" customFormat="1" ht="18" customHeight="1">
      <c r="B24" s="38"/>
      <c r="E24" s="27" t="s">
        <v>1413</v>
      </c>
      <c r="I24" s="116" t="s">
        <v>29</v>
      </c>
      <c r="J24" s="27" t="s">
        <v>1414</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ROUND(J87,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ROUND((SUM(BE87:BE165)),  2)</f>
        <v>0</v>
      </c>
      <c r="I33" s="126">
        <v>0.20999999999999999</v>
      </c>
      <c r="J33" s="125">
        <f>ROUND(((SUM(BE87:BE165))*I33),  2)</f>
        <v>0</v>
      </c>
      <c r="L33" s="38"/>
    </row>
    <row r="34" s="1" customFormat="1" ht="14.4" customHeight="1">
      <c r="B34" s="38"/>
      <c r="E34" s="32" t="s">
        <v>49</v>
      </c>
      <c r="F34" s="125">
        <f>ROUND((SUM(BF87:BF165)),  2)</f>
        <v>0</v>
      </c>
      <c r="I34" s="126">
        <v>0.14999999999999999</v>
      </c>
      <c r="J34" s="125">
        <f>ROUND(((SUM(BF87:BF165))*I34),  2)</f>
        <v>0</v>
      </c>
      <c r="L34" s="38"/>
    </row>
    <row r="35" hidden="1" s="1" customFormat="1" ht="14.4" customHeight="1">
      <c r="B35" s="38"/>
      <c r="E35" s="32" t="s">
        <v>50</v>
      </c>
      <c r="F35" s="125">
        <f>ROUND((SUM(BG87:BG165)),  2)</f>
        <v>0</v>
      </c>
      <c r="I35" s="126">
        <v>0.20999999999999999</v>
      </c>
      <c r="J35" s="125">
        <f>0</f>
        <v>0</v>
      </c>
      <c r="L35" s="38"/>
    </row>
    <row r="36" hidden="1" s="1" customFormat="1" ht="14.4" customHeight="1">
      <c r="B36" s="38"/>
      <c r="E36" s="32" t="s">
        <v>51</v>
      </c>
      <c r="F36" s="125">
        <f>ROUND((SUM(BH87:BH165)),  2)</f>
        <v>0</v>
      </c>
      <c r="I36" s="126">
        <v>0.14999999999999999</v>
      </c>
      <c r="J36" s="125">
        <f>0</f>
        <v>0</v>
      </c>
      <c r="L36" s="38"/>
    </row>
    <row r="37" hidden="1" s="1" customFormat="1" ht="14.4" customHeight="1">
      <c r="B37" s="38"/>
      <c r="E37" s="32" t="s">
        <v>52</v>
      </c>
      <c r="F37" s="125">
        <f>ROUND((SUM(BI87:BI165)),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301 - Přeložka kanalizace</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43.05" customHeight="1">
      <c r="B54" s="38"/>
      <c r="C54" s="32" t="s">
        <v>25</v>
      </c>
      <c r="F54" s="27" t="str">
        <f>E15</f>
        <v>Brněnské komunikace a.s.</v>
      </c>
      <c r="I54" s="116" t="s">
        <v>33</v>
      </c>
      <c r="J54" s="36" t="str">
        <f>E21</f>
        <v>Ing. Jiří Hermany, Cacovická 40, 614 00 Brno</v>
      </c>
      <c r="L54" s="38"/>
    </row>
    <row r="55" s="1" customFormat="1" ht="15.15" customHeight="1">
      <c r="B55" s="38"/>
      <c r="C55" s="32" t="s">
        <v>31</v>
      </c>
      <c r="F55" s="27" t="str">
        <f>IF(E18="","",E18)</f>
        <v>Vyplň údaj</v>
      </c>
      <c r="I55" s="116" t="s">
        <v>38</v>
      </c>
      <c r="J55" s="36" t="str">
        <f>E24</f>
        <v>Ing. Jiří Hermany</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J87</f>
        <v>0</v>
      </c>
      <c r="L59" s="38"/>
      <c r="AU59" s="19" t="s">
        <v>114</v>
      </c>
    </row>
    <row r="60" s="8" customFormat="1" ht="24.96" customHeight="1">
      <c r="B60" s="140"/>
      <c r="D60" s="141" t="s">
        <v>115</v>
      </c>
      <c r="E60" s="142"/>
      <c r="F60" s="142"/>
      <c r="G60" s="142"/>
      <c r="H60" s="142"/>
      <c r="I60" s="143"/>
      <c r="J60" s="144">
        <f>J88</f>
        <v>0</v>
      </c>
      <c r="L60" s="140"/>
    </row>
    <row r="61" s="9" customFormat="1" ht="19.92" customHeight="1">
      <c r="B61" s="145"/>
      <c r="D61" s="146" t="s">
        <v>116</v>
      </c>
      <c r="E61" s="147"/>
      <c r="F61" s="147"/>
      <c r="G61" s="147"/>
      <c r="H61" s="147"/>
      <c r="I61" s="148"/>
      <c r="J61" s="149">
        <f>J89</f>
        <v>0</v>
      </c>
      <c r="L61" s="145"/>
    </row>
    <row r="62" s="9" customFormat="1" ht="19.92" customHeight="1">
      <c r="B62" s="145"/>
      <c r="D62" s="146" t="s">
        <v>427</v>
      </c>
      <c r="E62" s="147"/>
      <c r="F62" s="147"/>
      <c r="G62" s="147"/>
      <c r="H62" s="147"/>
      <c r="I62" s="148"/>
      <c r="J62" s="149">
        <f>J120</f>
        <v>0</v>
      </c>
      <c r="L62" s="145"/>
    </row>
    <row r="63" s="9" customFormat="1" ht="19.92" customHeight="1">
      <c r="B63" s="145"/>
      <c r="D63" s="146" t="s">
        <v>429</v>
      </c>
      <c r="E63" s="147"/>
      <c r="F63" s="147"/>
      <c r="G63" s="147"/>
      <c r="H63" s="147"/>
      <c r="I63" s="148"/>
      <c r="J63" s="149">
        <f>J127</f>
        <v>0</v>
      </c>
      <c r="L63" s="145"/>
    </row>
    <row r="64" s="9" customFormat="1" ht="19.92" customHeight="1">
      <c r="B64" s="145"/>
      <c r="D64" s="146" t="s">
        <v>432</v>
      </c>
      <c r="E64" s="147"/>
      <c r="F64" s="147"/>
      <c r="G64" s="147"/>
      <c r="H64" s="147"/>
      <c r="I64" s="148"/>
      <c r="J64" s="149">
        <f>J132</f>
        <v>0</v>
      </c>
      <c r="L64" s="145"/>
    </row>
    <row r="65" s="8" customFormat="1" ht="24.96" customHeight="1">
      <c r="B65" s="140"/>
      <c r="D65" s="141" t="s">
        <v>434</v>
      </c>
      <c r="E65" s="142"/>
      <c r="F65" s="142"/>
      <c r="G65" s="142"/>
      <c r="H65" s="142"/>
      <c r="I65" s="143"/>
      <c r="J65" s="144">
        <f>J161</f>
        <v>0</v>
      </c>
      <c r="L65" s="140"/>
    </row>
    <row r="66" s="8" customFormat="1" ht="24.96" customHeight="1">
      <c r="B66" s="140"/>
      <c r="D66" s="141" t="s">
        <v>1249</v>
      </c>
      <c r="E66" s="142"/>
      <c r="F66" s="142"/>
      <c r="G66" s="142"/>
      <c r="H66" s="142"/>
      <c r="I66" s="143"/>
      <c r="J66" s="144">
        <f>J163</f>
        <v>0</v>
      </c>
      <c r="L66" s="140"/>
    </row>
    <row r="67" s="9" customFormat="1" ht="19.92" customHeight="1">
      <c r="B67" s="145"/>
      <c r="D67" s="146" t="s">
        <v>1415</v>
      </c>
      <c r="E67" s="147"/>
      <c r="F67" s="147"/>
      <c r="G67" s="147"/>
      <c r="H67" s="147"/>
      <c r="I67" s="148"/>
      <c r="J67" s="149">
        <f>J164</f>
        <v>0</v>
      </c>
      <c r="L67" s="145"/>
    </row>
    <row r="68" s="1" customFormat="1" ht="21.84" customHeight="1">
      <c r="B68" s="38"/>
      <c r="I68" s="115"/>
      <c r="L68" s="38"/>
    </row>
    <row r="69" s="1" customFormat="1" ht="6.96" customHeight="1">
      <c r="B69" s="54"/>
      <c r="C69" s="55"/>
      <c r="D69" s="55"/>
      <c r="E69" s="55"/>
      <c r="F69" s="55"/>
      <c r="G69" s="55"/>
      <c r="H69" s="55"/>
      <c r="I69" s="134"/>
      <c r="J69" s="55"/>
      <c r="K69" s="55"/>
      <c r="L69" s="38"/>
    </row>
    <row r="73" s="1" customFormat="1" ht="6.96" customHeight="1">
      <c r="B73" s="56"/>
      <c r="C73" s="57"/>
      <c r="D73" s="57"/>
      <c r="E73" s="57"/>
      <c r="F73" s="57"/>
      <c r="G73" s="57"/>
      <c r="H73" s="57"/>
      <c r="I73" s="135"/>
      <c r="J73" s="57"/>
      <c r="K73" s="57"/>
      <c r="L73" s="38"/>
    </row>
    <row r="74" s="1" customFormat="1" ht="24.96" customHeight="1">
      <c r="B74" s="38"/>
      <c r="C74" s="23" t="s">
        <v>119</v>
      </c>
      <c r="I74" s="115"/>
      <c r="L74" s="38"/>
    </row>
    <row r="75" s="1" customFormat="1" ht="6.96" customHeight="1">
      <c r="B75" s="38"/>
      <c r="I75" s="115"/>
      <c r="L75" s="38"/>
    </row>
    <row r="76" s="1" customFormat="1" ht="12" customHeight="1">
      <c r="B76" s="38"/>
      <c r="C76" s="32" t="s">
        <v>17</v>
      </c>
      <c r="I76" s="115"/>
      <c r="L76" s="38"/>
    </row>
    <row r="77" s="1" customFormat="1" ht="16.5" customHeight="1">
      <c r="B77" s="38"/>
      <c r="E77" s="114" t="str">
        <f>E7</f>
        <v>Most ev.č. BM-665 přes náhon u areálu Komety</v>
      </c>
      <c r="F77" s="32"/>
      <c r="G77" s="32"/>
      <c r="H77" s="32"/>
      <c r="I77" s="115"/>
      <c r="L77" s="38"/>
    </row>
    <row r="78" s="1" customFormat="1" ht="12" customHeight="1">
      <c r="B78" s="38"/>
      <c r="C78" s="32" t="s">
        <v>107</v>
      </c>
      <c r="I78" s="115"/>
      <c r="L78" s="38"/>
    </row>
    <row r="79" s="1" customFormat="1" ht="16.5" customHeight="1">
      <c r="B79" s="38"/>
      <c r="E79" s="61" t="str">
        <f>E9</f>
        <v>301 - Přeložka kanalizace</v>
      </c>
      <c r="F79" s="1"/>
      <c r="G79" s="1"/>
      <c r="H79" s="1"/>
      <c r="I79" s="115"/>
      <c r="L79" s="38"/>
    </row>
    <row r="80" s="1" customFormat="1" ht="6.96" customHeight="1">
      <c r="B80" s="38"/>
      <c r="I80" s="115"/>
      <c r="L80" s="38"/>
    </row>
    <row r="81" s="1" customFormat="1" ht="12" customHeight="1">
      <c r="B81" s="38"/>
      <c r="C81" s="32" t="s">
        <v>21</v>
      </c>
      <c r="F81" s="27" t="str">
        <f>F12</f>
        <v>Brno - Pisárky</v>
      </c>
      <c r="I81" s="116" t="s">
        <v>23</v>
      </c>
      <c r="J81" s="63" t="str">
        <f>IF(J12="","",J12)</f>
        <v>23. 5. 2019</v>
      </c>
      <c r="L81" s="38"/>
    </row>
    <row r="82" s="1" customFormat="1" ht="6.96" customHeight="1">
      <c r="B82" s="38"/>
      <c r="I82" s="115"/>
      <c r="L82" s="38"/>
    </row>
    <row r="83" s="1" customFormat="1" ht="43.05" customHeight="1">
      <c r="B83" s="38"/>
      <c r="C83" s="32" t="s">
        <v>25</v>
      </c>
      <c r="F83" s="27" t="str">
        <f>E15</f>
        <v>Brněnské komunikace a.s.</v>
      </c>
      <c r="I83" s="116" t="s">
        <v>33</v>
      </c>
      <c r="J83" s="36" t="str">
        <f>E21</f>
        <v>Ing. Jiří Hermany, Cacovická 40, 614 00 Brno</v>
      </c>
      <c r="L83" s="38"/>
    </row>
    <row r="84" s="1" customFormat="1" ht="15.15" customHeight="1">
      <c r="B84" s="38"/>
      <c r="C84" s="32" t="s">
        <v>31</v>
      </c>
      <c r="F84" s="27" t="str">
        <f>IF(E18="","",E18)</f>
        <v>Vyplň údaj</v>
      </c>
      <c r="I84" s="116" t="s">
        <v>38</v>
      </c>
      <c r="J84" s="36" t="str">
        <f>E24</f>
        <v>Ing. Jiří Hermany</v>
      </c>
      <c r="L84" s="38"/>
    </row>
    <row r="85" s="1" customFormat="1" ht="10.32" customHeight="1">
      <c r="B85" s="38"/>
      <c r="I85" s="115"/>
      <c r="L85" s="38"/>
    </row>
    <row r="86" s="10" customFormat="1" ht="29.28" customHeight="1">
      <c r="B86" s="150"/>
      <c r="C86" s="151" t="s">
        <v>120</v>
      </c>
      <c r="D86" s="152" t="s">
        <v>62</v>
      </c>
      <c r="E86" s="152" t="s">
        <v>58</v>
      </c>
      <c r="F86" s="152" t="s">
        <v>59</v>
      </c>
      <c r="G86" s="152" t="s">
        <v>121</v>
      </c>
      <c r="H86" s="152" t="s">
        <v>122</v>
      </c>
      <c r="I86" s="153" t="s">
        <v>123</v>
      </c>
      <c r="J86" s="152" t="s">
        <v>113</v>
      </c>
      <c r="K86" s="154" t="s">
        <v>124</v>
      </c>
      <c r="L86" s="150"/>
      <c r="M86" s="79" t="s">
        <v>3</v>
      </c>
      <c r="N86" s="80" t="s">
        <v>47</v>
      </c>
      <c r="O86" s="80" t="s">
        <v>125</v>
      </c>
      <c r="P86" s="80" t="s">
        <v>126</v>
      </c>
      <c r="Q86" s="80" t="s">
        <v>127</v>
      </c>
      <c r="R86" s="80" t="s">
        <v>128</v>
      </c>
      <c r="S86" s="80" t="s">
        <v>129</v>
      </c>
      <c r="T86" s="81" t="s">
        <v>130</v>
      </c>
    </row>
    <row r="87" s="1" customFormat="1" ht="22.8" customHeight="1">
      <c r="B87" s="38"/>
      <c r="C87" s="84" t="s">
        <v>131</v>
      </c>
      <c r="I87" s="115"/>
      <c r="J87" s="155">
        <f>BK87</f>
        <v>0</v>
      </c>
      <c r="L87" s="38"/>
      <c r="M87" s="82"/>
      <c r="N87" s="67"/>
      <c r="O87" s="67"/>
      <c r="P87" s="156">
        <f>P88+P161+P163</f>
        <v>0</v>
      </c>
      <c r="Q87" s="67"/>
      <c r="R87" s="156">
        <f>R88+R161+R163</f>
        <v>27.239164499999998</v>
      </c>
      <c r="S87" s="67"/>
      <c r="T87" s="157">
        <f>T88+T161+T163</f>
        <v>0</v>
      </c>
      <c r="AT87" s="19" t="s">
        <v>76</v>
      </c>
      <c r="AU87" s="19" t="s">
        <v>114</v>
      </c>
      <c r="BK87" s="158">
        <f>BK88+BK161+BK163</f>
        <v>0</v>
      </c>
    </row>
    <row r="88" s="11" customFormat="1" ht="25.92" customHeight="1">
      <c r="B88" s="159"/>
      <c r="D88" s="160" t="s">
        <v>76</v>
      </c>
      <c r="E88" s="161" t="s">
        <v>132</v>
      </c>
      <c r="F88" s="161" t="s">
        <v>133</v>
      </c>
      <c r="I88" s="162"/>
      <c r="J88" s="163">
        <f>BK88</f>
        <v>0</v>
      </c>
      <c r="L88" s="159"/>
      <c r="M88" s="164"/>
      <c r="N88" s="165"/>
      <c r="O88" s="165"/>
      <c r="P88" s="166">
        <f>P89+P120+P127+P132</f>
        <v>0</v>
      </c>
      <c r="Q88" s="165"/>
      <c r="R88" s="166">
        <f>R89+R120+R127+R132</f>
        <v>27.239164499999998</v>
      </c>
      <c r="S88" s="165"/>
      <c r="T88" s="167">
        <f>T89+T120+T127+T132</f>
        <v>0</v>
      </c>
      <c r="AR88" s="160" t="s">
        <v>85</v>
      </c>
      <c r="AT88" s="168" t="s">
        <v>76</v>
      </c>
      <c r="AU88" s="168" t="s">
        <v>77</v>
      </c>
      <c r="AY88" s="160" t="s">
        <v>134</v>
      </c>
      <c r="BK88" s="169">
        <f>BK89+BK120+BK127+BK132</f>
        <v>0</v>
      </c>
    </row>
    <row r="89" s="11" customFormat="1" ht="22.8" customHeight="1">
      <c r="B89" s="159"/>
      <c r="D89" s="160" t="s">
        <v>76</v>
      </c>
      <c r="E89" s="170" t="s">
        <v>85</v>
      </c>
      <c r="F89" s="170" t="s">
        <v>135</v>
      </c>
      <c r="I89" s="162"/>
      <c r="J89" s="171">
        <f>BK89</f>
        <v>0</v>
      </c>
      <c r="L89" s="159"/>
      <c r="M89" s="164"/>
      <c r="N89" s="165"/>
      <c r="O89" s="165"/>
      <c r="P89" s="166">
        <f>SUM(P90:P119)</f>
        <v>0</v>
      </c>
      <c r="Q89" s="165"/>
      <c r="R89" s="166">
        <f>SUM(R90:R119)</f>
        <v>18.092479999999998</v>
      </c>
      <c r="S89" s="165"/>
      <c r="T89" s="167">
        <f>SUM(T90:T119)</f>
        <v>0</v>
      </c>
      <c r="AR89" s="160" t="s">
        <v>85</v>
      </c>
      <c r="AT89" s="168" t="s">
        <v>76</v>
      </c>
      <c r="AU89" s="168" t="s">
        <v>85</v>
      </c>
      <c r="AY89" s="160" t="s">
        <v>134</v>
      </c>
      <c r="BK89" s="169">
        <f>SUM(BK90:BK119)</f>
        <v>0</v>
      </c>
    </row>
    <row r="90" s="1" customFormat="1" ht="48" customHeight="1">
      <c r="B90" s="172"/>
      <c r="C90" s="173" t="s">
        <v>85</v>
      </c>
      <c r="D90" s="173" t="s">
        <v>136</v>
      </c>
      <c r="E90" s="174" t="s">
        <v>1416</v>
      </c>
      <c r="F90" s="175" t="s">
        <v>1417</v>
      </c>
      <c r="G90" s="176" t="s">
        <v>265</v>
      </c>
      <c r="H90" s="177">
        <v>35.475000000000001</v>
      </c>
      <c r="I90" s="178"/>
      <c r="J90" s="179">
        <f>ROUND(I90*H90,2)</f>
        <v>0</v>
      </c>
      <c r="K90" s="175" t="s">
        <v>140</v>
      </c>
      <c r="L90" s="38"/>
      <c r="M90" s="180" t="s">
        <v>3</v>
      </c>
      <c r="N90" s="181" t="s">
        <v>48</v>
      </c>
      <c r="O90" s="71"/>
      <c r="P90" s="182">
        <f>O90*H90</f>
        <v>0</v>
      </c>
      <c r="Q90" s="182">
        <v>0</v>
      </c>
      <c r="R90" s="182">
        <f>Q90*H90</f>
        <v>0</v>
      </c>
      <c r="S90" s="182">
        <v>0</v>
      </c>
      <c r="T90" s="183">
        <f>S90*H90</f>
        <v>0</v>
      </c>
      <c r="AR90" s="184" t="s">
        <v>141</v>
      </c>
      <c r="AT90" s="184" t="s">
        <v>136</v>
      </c>
      <c r="AU90" s="184" t="s">
        <v>87</v>
      </c>
      <c r="AY90" s="19" t="s">
        <v>134</v>
      </c>
      <c r="BE90" s="185">
        <f>IF(N90="základní",J90,0)</f>
        <v>0</v>
      </c>
      <c r="BF90" s="185">
        <f>IF(N90="snížená",J90,0)</f>
        <v>0</v>
      </c>
      <c r="BG90" s="185">
        <f>IF(N90="zákl. přenesená",J90,0)</f>
        <v>0</v>
      </c>
      <c r="BH90" s="185">
        <f>IF(N90="sníž. přenesená",J90,0)</f>
        <v>0</v>
      </c>
      <c r="BI90" s="185">
        <f>IF(N90="nulová",J90,0)</f>
        <v>0</v>
      </c>
      <c r="BJ90" s="19" t="s">
        <v>85</v>
      </c>
      <c r="BK90" s="185">
        <f>ROUND(I90*H90,2)</f>
        <v>0</v>
      </c>
      <c r="BL90" s="19" t="s">
        <v>141</v>
      </c>
      <c r="BM90" s="184" t="s">
        <v>1418</v>
      </c>
    </row>
    <row r="91" s="1" customFormat="1">
      <c r="B91" s="38"/>
      <c r="D91" s="186" t="s">
        <v>143</v>
      </c>
      <c r="F91" s="187" t="s">
        <v>456</v>
      </c>
      <c r="I91" s="115"/>
      <c r="L91" s="38"/>
      <c r="M91" s="188"/>
      <c r="N91" s="71"/>
      <c r="O91" s="71"/>
      <c r="P91" s="71"/>
      <c r="Q91" s="71"/>
      <c r="R91" s="71"/>
      <c r="S91" s="71"/>
      <c r="T91" s="72"/>
      <c r="AT91" s="19" t="s">
        <v>143</v>
      </c>
      <c r="AU91" s="19" t="s">
        <v>87</v>
      </c>
    </row>
    <row r="92" s="13" customFormat="1">
      <c r="B92" s="196"/>
      <c r="D92" s="186" t="s">
        <v>145</v>
      </c>
      <c r="E92" s="197" t="s">
        <v>3</v>
      </c>
      <c r="F92" s="198" t="s">
        <v>1419</v>
      </c>
      <c r="H92" s="199">
        <v>35.475000000000001</v>
      </c>
      <c r="I92" s="200"/>
      <c r="L92" s="196"/>
      <c r="M92" s="201"/>
      <c r="N92" s="202"/>
      <c r="O92" s="202"/>
      <c r="P92" s="202"/>
      <c r="Q92" s="202"/>
      <c r="R92" s="202"/>
      <c r="S92" s="202"/>
      <c r="T92" s="203"/>
      <c r="AT92" s="197" t="s">
        <v>145</v>
      </c>
      <c r="AU92" s="197" t="s">
        <v>87</v>
      </c>
      <c r="AV92" s="13" t="s">
        <v>87</v>
      </c>
      <c r="AW92" s="13" t="s">
        <v>37</v>
      </c>
      <c r="AX92" s="13" t="s">
        <v>85</v>
      </c>
      <c r="AY92" s="197" t="s">
        <v>134</v>
      </c>
    </row>
    <row r="93" s="1" customFormat="1" ht="36" customHeight="1">
      <c r="B93" s="172"/>
      <c r="C93" s="173" t="s">
        <v>87</v>
      </c>
      <c r="D93" s="173" t="s">
        <v>136</v>
      </c>
      <c r="E93" s="174" t="s">
        <v>1420</v>
      </c>
      <c r="F93" s="175" t="s">
        <v>1421</v>
      </c>
      <c r="G93" s="176" t="s">
        <v>265</v>
      </c>
      <c r="H93" s="177">
        <v>35.475000000000001</v>
      </c>
      <c r="I93" s="178"/>
      <c r="J93" s="179">
        <f>ROUND(I93*H93,2)</f>
        <v>0</v>
      </c>
      <c r="K93" s="175" t="s">
        <v>140</v>
      </c>
      <c r="L93" s="38"/>
      <c r="M93" s="180" t="s">
        <v>3</v>
      </c>
      <c r="N93" s="181" t="s">
        <v>48</v>
      </c>
      <c r="O93" s="71"/>
      <c r="P93" s="182">
        <f>O93*H93</f>
        <v>0</v>
      </c>
      <c r="Q93" s="182">
        <v>0</v>
      </c>
      <c r="R93" s="182">
        <f>Q93*H93</f>
        <v>0</v>
      </c>
      <c r="S93" s="182">
        <v>0</v>
      </c>
      <c r="T93" s="183">
        <f>S93*H93</f>
        <v>0</v>
      </c>
      <c r="AR93" s="184" t="s">
        <v>141</v>
      </c>
      <c r="AT93" s="184" t="s">
        <v>136</v>
      </c>
      <c r="AU93" s="184" t="s">
        <v>87</v>
      </c>
      <c r="AY93" s="19" t="s">
        <v>134</v>
      </c>
      <c r="BE93" s="185">
        <f>IF(N93="základní",J93,0)</f>
        <v>0</v>
      </c>
      <c r="BF93" s="185">
        <f>IF(N93="snížená",J93,0)</f>
        <v>0</v>
      </c>
      <c r="BG93" s="185">
        <f>IF(N93="zákl. přenesená",J93,0)</f>
        <v>0</v>
      </c>
      <c r="BH93" s="185">
        <f>IF(N93="sníž. přenesená",J93,0)</f>
        <v>0</v>
      </c>
      <c r="BI93" s="185">
        <f>IF(N93="nulová",J93,0)</f>
        <v>0</v>
      </c>
      <c r="BJ93" s="19" t="s">
        <v>85</v>
      </c>
      <c r="BK93" s="185">
        <f>ROUND(I93*H93,2)</f>
        <v>0</v>
      </c>
      <c r="BL93" s="19" t="s">
        <v>141</v>
      </c>
      <c r="BM93" s="184" t="s">
        <v>1422</v>
      </c>
    </row>
    <row r="94" s="1" customFormat="1">
      <c r="B94" s="38"/>
      <c r="D94" s="186" t="s">
        <v>143</v>
      </c>
      <c r="F94" s="187" t="s">
        <v>1423</v>
      </c>
      <c r="I94" s="115"/>
      <c r="L94" s="38"/>
      <c r="M94" s="188"/>
      <c r="N94" s="71"/>
      <c r="O94" s="71"/>
      <c r="P94" s="71"/>
      <c r="Q94" s="71"/>
      <c r="R94" s="71"/>
      <c r="S94" s="71"/>
      <c r="T94" s="72"/>
      <c r="AT94" s="19" t="s">
        <v>143</v>
      </c>
      <c r="AU94" s="19" t="s">
        <v>87</v>
      </c>
    </row>
    <row r="95" s="13" customFormat="1">
      <c r="B95" s="196"/>
      <c r="D95" s="186" t="s">
        <v>145</v>
      </c>
      <c r="E95" s="197" t="s">
        <v>3</v>
      </c>
      <c r="F95" s="198" t="s">
        <v>1419</v>
      </c>
      <c r="H95" s="199">
        <v>35.475000000000001</v>
      </c>
      <c r="I95" s="200"/>
      <c r="L95" s="196"/>
      <c r="M95" s="201"/>
      <c r="N95" s="202"/>
      <c r="O95" s="202"/>
      <c r="P95" s="202"/>
      <c r="Q95" s="202"/>
      <c r="R95" s="202"/>
      <c r="S95" s="202"/>
      <c r="T95" s="203"/>
      <c r="AT95" s="197" t="s">
        <v>145</v>
      </c>
      <c r="AU95" s="197" t="s">
        <v>87</v>
      </c>
      <c r="AV95" s="13" t="s">
        <v>87</v>
      </c>
      <c r="AW95" s="13" t="s">
        <v>37</v>
      </c>
      <c r="AX95" s="13" t="s">
        <v>85</v>
      </c>
      <c r="AY95" s="197" t="s">
        <v>134</v>
      </c>
    </row>
    <row r="96" s="1" customFormat="1" ht="36" customHeight="1">
      <c r="B96" s="172"/>
      <c r="C96" s="173" t="s">
        <v>154</v>
      </c>
      <c r="D96" s="173" t="s">
        <v>136</v>
      </c>
      <c r="E96" s="174" t="s">
        <v>1424</v>
      </c>
      <c r="F96" s="175" t="s">
        <v>1425</v>
      </c>
      <c r="G96" s="176" t="s">
        <v>139</v>
      </c>
      <c r="H96" s="177">
        <v>72</v>
      </c>
      <c r="I96" s="178"/>
      <c r="J96" s="179">
        <f>ROUND(I96*H96,2)</f>
        <v>0</v>
      </c>
      <c r="K96" s="175" t="s">
        <v>140</v>
      </c>
      <c r="L96" s="38"/>
      <c r="M96" s="180" t="s">
        <v>3</v>
      </c>
      <c r="N96" s="181" t="s">
        <v>48</v>
      </c>
      <c r="O96" s="71"/>
      <c r="P96" s="182">
        <f>O96*H96</f>
        <v>0</v>
      </c>
      <c r="Q96" s="182">
        <v>0.00084000000000000003</v>
      </c>
      <c r="R96" s="182">
        <f>Q96*H96</f>
        <v>0.060480000000000006</v>
      </c>
      <c r="S96" s="182">
        <v>0</v>
      </c>
      <c r="T96" s="183">
        <f>S96*H96</f>
        <v>0</v>
      </c>
      <c r="AR96" s="184" t="s">
        <v>141</v>
      </c>
      <c r="AT96" s="184" t="s">
        <v>136</v>
      </c>
      <c r="AU96" s="184" t="s">
        <v>87</v>
      </c>
      <c r="AY96" s="19" t="s">
        <v>134</v>
      </c>
      <c r="BE96" s="185">
        <f>IF(N96="základní",J96,0)</f>
        <v>0</v>
      </c>
      <c r="BF96" s="185">
        <f>IF(N96="snížená",J96,0)</f>
        <v>0</v>
      </c>
      <c r="BG96" s="185">
        <f>IF(N96="zákl. přenesená",J96,0)</f>
        <v>0</v>
      </c>
      <c r="BH96" s="185">
        <f>IF(N96="sníž. přenesená",J96,0)</f>
        <v>0</v>
      </c>
      <c r="BI96" s="185">
        <f>IF(N96="nulová",J96,0)</f>
        <v>0</v>
      </c>
      <c r="BJ96" s="19" t="s">
        <v>85</v>
      </c>
      <c r="BK96" s="185">
        <f>ROUND(I96*H96,2)</f>
        <v>0</v>
      </c>
      <c r="BL96" s="19" t="s">
        <v>141</v>
      </c>
      <c r="BM96" s="184" t="s">
        <v>1426</v>
      </c>
    </row>
    <row r="97" s="1" customFormat="1">
      <c r="B97" s="38"/>
      <c r="D97" s="186" t="s">
        <v>143</v>
      </c>
      <c r="F97" s="187" t="s">
        <v>1427</v>
      </c>
      <c r="I97" s="115"/>
      <c r="L97" s="38"/>
      <c r="M97" s="188"/>
      <c r="N97" s="71"/>
      <c r="O97" s="71"/>
      <c r="P97" s="71"/>
      <c r="Q97" s="71"/>
      <c r="R97" s="71"/>
      <c r="S97" s="71"/>
      <c r="T97" s="72"/>
      <c r="AT97" s="19" t="s">
        <v>143</v>
      </c>
      <c r="AU97" s="19" t="s">
        <v>87</v>
      </c>
    </row>
    <row r="98" s="13" customFormat="1">
      <c r="B98" s="196"/>
      <c r="D98" s="186" t="s">
        <v>145</v>
      </c>
      <c r="E98" s="197" t="s">
        <v>3</v>
      </c>
      <c r="F98" s="198" t="s">
        <v>1428</v>
      </c>
      <c r="H98" s="199">
        <v>72</v>
      </c>
      <c r="I98" s="200"/>
      <c r="L98" s="196"/>
      <c r="M98" s="201"/>
      <c r="N98" s="202"/>
      <c r="O98" s="202"/>
      <c r="P98" s="202"/>
      <c r="Q98" s="202"/>
      <c r="R98" s="202"/>
      <c r="S98" s="202"/>
      <c r="T98" s="203"/>
      <c r="AT98" s="197" t="s">
        <v>145</v>
      </c>
      <c r="AU98" s="197" t="s">
        <v>87</v>
      </c>
      <c r="AV98" s="13" t="s">
        <v>87</v>
      </c>
      <c r="AW98" s="13" t="s">
        <v>37</v>
      </c>
      <c r="AX98" s="13" t="s">
        <v>77</v>
      </c>
      <c r="AY98" s="197" t="s">
        <v>134</v>
      </c>
    </row>
    <row r="99" s="14" customFormat="1">
      <c r="B99" s="204"/>
      <c r="D99" s="186" t="s">
        <v>145</v>
      </c>
      <c r="E99" s="205" t="s">
        <v>3</v>
      </c>
      <c r="F99" s="206" t="s">
        <v>192</v>
      </c>
      <c r="H99" s="207">
        <v>72</v>
      </c>
      <c r="I99" s="208"/>
      <c r="L99" s="204"/>
      <c r="M99" s="209"/>
      <c r="N99" s="210"/>
      <c r="O99" s="210"/>
      <c r="P99" s="210"/>
      <c r="Q99" s="210"/>
      <c r="R99" s="210"/>
      <c r="S99" s="210"/>
      <c r="T99" s="211"/>
      <c r="AT99" s="205" t="s">
        <v>145</v>
      </c>
      <c r="AU99" s="205" t="s">
        <v>87</v>
      </c>
      <c r="AV99" s="14" t="s">
        <v>141</v>
      </c>
      <c r="AW99" s="14" t="s">
        <v>37</v>
      </c>
      <c r="AX99" s="14" t="s">
        <v>85</v>
      </c>
      <c r="AY99" s="205" t="s">
        <v>134</v>
      </c>
    </row>
    <row r="100" s="1" customFormat="1" ht="36" customHeight="1">
      <c r="B100" s="172"/>
      <c r="C100" s="173" t="s">
        <v>141</v>
      </c>
      <c r="D100" s="173" t="s">
        <v>136</v>
      </c>
      <c r="E100" s="174" t="s">
        <v>1429</v>
      </c>
      <c r="F100" s="175" t="s">
        <v>1430</v>
      </c>
      <c r="G100" s="176" t="s">
        <v>139</v>
      </c>
      <c r="H100" s="177">
        <v>72</v>
      </c>
      <c r="I100" s="178"/>
      <c r="J100" s="179">
        <f>ROUND(I100*H100,2)</f>
        <v>0</v>
      </c>
      <c r="K100" s="175" t="s">
        <v>140</v>
      </c>
      <c r="L100" s="38"/>
      <c r="M100" s="180" t="s">
        <v>3</v>
      </c>
      <c r="N100" s="181" t="s">
        <v>48</v>
      </c>
      <c r="O100" s="71"/>
      <c r="P100" s="182">
        <f>O100*H100</f>
        <v>0</v>
      </c>
      <c r="Q100" s="182">
        <v>0</v>
      </c>
      <c r="R100" s="182">
        <f>Q100*H100</f>
        <v>0</v>
      </c>
      <c r="S100" s="182">
        <v>0</v>
      </c>
      <c r="T100" s="183">
        <f>S100*H100</f>
        <v>0</v>
      </c>
      <c r="AR100" s="184" t="s">
        <v>141</v>
      </c>
      <c r="AT100" s="184" t="s">
        <v>136</v>
      </c>
      <c r="AU100" s="184" t="s">
        <v>87</v>
      </c>
      <c r="AY100" s="19" t="s">
        <v>134</v>
      </c>
      <c r="BE100" s="185">
        <f>IF(N100="základní",J100,0)</f>
        <v>0</v>
      </c>
      <c r="BF100" s="185">
        <f>IF(N100="snížená",J100,0)</f>
        <v>0</v>
      </c>
      <c r="BG100" s="185">
        <f>IF(N100="zákl. přenesená",J100,0)</f>
        <v>0</v>
      </c>
      <c r="BH100" s="185">
        <f>IF(N100="sníž. přenesená",J100,0)</f>
        <v>0</v>
      </c>
      <c r="BI100" s="185">
        <f>IF(N100="nulová",J100,0)</f>
        <v>0</v>
      </c>
      <c r="BJ100" s="19" t="s">
        <v>85</v>
      </c>
      <c r="BK100" s="185">
        <f>ROUND(I100*H100,2)</f>
        <v>0</v>
      </c>
      <c r="BL100" s="19" t="s">
        <v>141</v>
      </c>
      <c r="BM100" s="184" t="s">
        <v>1431</v>
      </c>
    </row>
    <row r="101" s="13" customFormat="1">
      <c r="B101" s="196"/>
      <c r="D101" s="186" t="s">
        <v>145</v>
      </c>
      <c r="E101" s="197" t="s">
        <v>3</v>
      </c>
      <c r="F101" s="198" t="s">
        <v>1428</v>
      </c>
      <c r="H101" s="199">
        <v>72</v>
      </c>
      <c r="I101" s="200"/>
      <c r="L101" s="196"/>
      <c r="M101" s="201"/>
      <c r="N101" s="202"/>
      <c r="O101" s="202"/>
      <c r="P101" s="202"/>
      <c r="Q101" s="202"/>
      <c r="R101" s="202"/>
      <c r="S101" s="202"/>
      <c r="T101" s="203"/>
      <c r="AT101" s="197" t="s">
        <v>145</v>
      </c>
      <c r="AU101" s="197" t="s">
        <v>87</v>
      </c>
      <c r="AV101" s="13" t="s">
        <v>87</v>
      </c>
      <c r="AW101" s="13" t="s">
        <v>37</v>
      </c>
      <c r="AX101" s="13" t="s">
        <v>77</v>
      </c>
      <c r="AY101" s="197" t="s">
        <v>134</v>
      </c>
    </row>
    <row r="102" s="14" customFormat="1">
      <c r="B102" s="204"/>
      <c r="D102" s="186" t="s">
        <v>145</v>
      </c>
      <c r="E102" s="205" t="s">
        <v>3</v>
      </c>
      <c r="F102" s="206" t="s">
        <v>192</v>
      </c>
      <c r="H102" s="207">
        <v>72</v>
      </c>
      <c r="I102" s="208"/>
      <c r="L102" s="204"/>
      <c r="M102" s="209"/>
      <c r="N102" s="210"/>
      <c r="O102" s="210"/>
      <c r="P102" s="210"/>
      <c r="Q102" s="210"/>
      <c r="R102" s="210"/>
      <c r="S102" s="210"/>
      <c r="T102" s="211"/>
      <c r="AT102" s="205" t="s">
        <v>145</v>
      </c>
      <c r="AU102" s="205" t="s">
        <v>87</v>
      </c>
      <c r="AV102" s="14" t="s">
        <v>141</v>
      </c>
      <c r="AW102" s="14" t="s">
        <v>37</v>
      </c>
      <c r="AX102" s="14" t="s">
        <v>85</v>
      </c>
      <c r="AY102" s="205" t="s">
        <v>134</v>
      </c>
    </row>
    <row r="103" s="1" customFormat="1" ht="48" customHeight="1">
      <c r="B103" s="172"/>
      <c r="C103" s="173" t="s">
        <v>163</v>
      </c>
      <c r="D103" s="173" t="s">
        <v>136</v>
      </c>
      <c r="E103" s="174" t="s">
        <v>1432</v>
      </c>
      <c r="F103" s="175" t="s">
        <v>1433</v>
      </c>
      <c r="G103" s="176" t="s">
        <v>265</v>
      </c>
      <c r="H103" s="177">
        <v>35.475000000000001</v>
      </c>
      <c r="I103" s="178"/>
      <c r="J103" s="179">
        <f>ROUND(I103*H103,2)</f>
        <v>0</v>
      </c>
      <c r="K103" s="175" t="s">
        <v>140</v>
      </c>
      <c r="L103" s="38"/>
      <c r="M103" s="180" t="s">
        <v>3</v>
      </c>
      <c r="N103" s="181" t="s">
        <v>48</v>
      </c>
      <c r="O103" s="71"/>
      <c r="P103" s="182">
        <f>O103*H103</f>
        <v>0</v>
      </c>
      <c r="Q103" s="182">
        <v>0</v>
      </c>
      <c r="R103" s="182">
        <f>Q103*H103</f>
        <v>0</v>
      </c>
      <c r="S103" s="182">
        <v>0</v>
      </c>
      <c r="T103" s="183">
        <f>S103*H103</f>
        <v>0</v>
      </c>
      <c r="AR103" s="184" t="s">
        <v>141</v>
      </c>
      <c r="AT103" s="184" t="s">
        <v>136</v>
      </c>
      <c r="AU103" s="184" t="s">
        <v>87</v>
      </c>
      <c r="AY103" s="19" t="s">
        <v>134</v>
      </c>
      <c r="BE103" s="185">
        <f>IF(N103="základní",J103,0)</f>
        <v>0</v>
      </c>
      <c r="BF103" s="185">
        <f>IF(N103="snížená",J103,0)</f>
        <v>0</v>
      </c>
      <c r="BG103" s="185">
        <f>IF(N103="zákl. přenesená",J103,0)</f>
        <v>0</v>
      </c>
      <c r="BH103" s="185">
        <f>IF(N103="sníž. přenesená",J103,0)</f>
        <v>0</v>
      </c>
      <c r="BI103" s="185">
        <f>IF(N103="nulová",J103,0)</f>
        <v>0</v>
      </c>
      <c r="BJ103" s="19" t="s">
        <v>85</v>
      </c>
      <c r="BK103" s="185">
        <f>ROUND(I103*H103,2)</f>
        <v>0</v>
      </c>
      <c r="BL103" s="19" t="s">
        <v>141</v>
      </c>
      <c r="BM103" s="184" t="s">
        <v>1434</v>
      </c>
    </row>
    <row r="104" s="1" customFormat="1">
      <c r="B104" s="38"/>
      <c r="D104" s="186" t="s">
        <v>143</v>
      </c>
      <c r="F104" s="187" t="s">
        <v>531</v>
      </c>
      <c r="I104" s="115"/>
      <c r="L104" s="38"/>
      <c r="M104" s="188"/>
      <c r="N104" s="71"/>
      <c r="O104" s="71"/>
      <c r="P104" s="71"/>
      <c r="Q104" s="71"/>
      <c r="R104" s="71"/>
      <c r="S104" s="71"/>
      <c r="T104" s="72"/>
      <c r="AT104" s="19" t="s">
        <v>143</v>
      </c>
      <c r="AU104" s="19" t="s">
        <v>87</v>
      </c>
    </row>
    <row r="105" s="13" customFormat="1">
      <c r="B105" s="196"/>
      <c r="D105" s="186" t="s">
        <v>145</v>
      </c>
      <c r="E105" s="197" t="s">
        <v>3</v>
      </c>
      <c r="F105" s="198" t="s">
        <v>1419</v>
      </c>
      <c r="H105" s="199">
        <v>35.475000000000001</v>
      </c>
      <c r="I105" s="200"/>
      <c r="L105" s="196"/>
      <c r="M105" s="201"/>
      <c r="N105" s="202"/>
      <c r="O105" s="202"/>
      <c r="P105" s="202"/>
      <c r="Q105" s="202"/>
      <c r="R105" s="202"/>
      <c r="S105" s="202"/>
      <c r="T105" s="203"/>
      <c r="AT105" s="197" t="s">
        <v>145</v>
      </c>
      <c r="AU105" s="197" t="s">
        <v>87</v>
      </c>
      <c r="AV105" s="13" t="s">
        <v>87</v>
      </c>
      <c r="AW105" s="13" t="s">
        <v>37</v>
      </c>
      <c r="AX105" s="13" t="s">
        <v>77</v>
      </c>
      <c r="AY105" s="197" t="s">
        <v>134</v>
      </c>
    </row>
    <row r="106" s="14" customFormat="1">
      <c r="B106" s="204"/>
      <c r="D106" s="186" t="s">
        <v>145</v>
      </c>
      <c r="E106" s="205" t="s">
        <v>3</v>
      </c>
      <c r="F106" s="206" t="s">
        <v>192</v>
      </c>
      <c r="H106" s="207">
        <v>35.475000000000001</v>
      </c>
      <c r="I106" s="208"/>
      <c r="L106" s="204"/>
      <c r="M106" s="209"/>
      <c r="N106" s="210"/>
      <c r="O106" s="210"/>
      <c r="P106" s="210"/>
      <c r="Q106" s="210"/>
      <c r="R106" s="210"/>
      <c r="S106" s="210"/>
      <c r="T106" s="211"/>
      <c r="AT106" s="205" t="s">
        <v>145</v>
      </c>
      <c r="AU106" s="205" t="s">
        <v>87</v>
      </c>
      <c r="AV106" s="14" t="s">
        <v>141</v>
      </c>
      <c r="AW106" s="14" t="s">
        <v>37</v>
      </c>
      <c r="AX106" s="14" t="s">
        <v>85</v>
      </c>
      <c r="AY106" s="205" t="s">
        <v>134</v>
      </c>
    </row>
    <row r="107" s="1" customFormat="1" ht="36" customHeight="1">
      <c r="B107" s="172"/>
      <c r="C107" s="173" t="s">
        <v>167</v>
      </c>
      <c r="D107" s="173" t="s">
        <v>136</v>
      </c>
      <c r="E107" s="174" t="s">
        <v>576</v>
      </c>
      <c r="F107" s="175" t="s">
        <v>577</v>
      </c>
      <c r="G107" s="176" t="s">
        <v>265</v>
      </c>
      <c r="H107" s="177">
        <v>35.475000000000001</v>
      </c>
      <c r="I107" s="178"/>
      <c r="J107" s="179">
        <f>ROUND(I107*H107,2)</f>
        <v>0</v>
      </c>
      <c r="K107" s="175" t="s">
        <v>140</v>
      </c>
      <c r="L107" s="38"/>
      <c r="M107" s="180" t="s">
        <v>3</v>
      </c>
      <c r="N107" s="181" t="s">
        <v>48</v>
      </c>
      <c r="O107" s="71"/>
      <c r="P107" s="182">
        <f>O107*H107</f>
        <v>0</v>
      </c>
      <c r="Q107" s="182">
        <v>0</v>
      </c>
      <c r="R107" s="182">
        <f>Q107*H107</f>
        <v>0</v>
      </c>
      <c r="S107" s="182">
        <v>0</v>
      </c>
      <c r="T107" s="183">
        <f>S107*H107</f>
        <v>0</v>
      </c>
      <c r="AR107" s="184" t="s">
        <v>141</v>
      </c>
      <c r="AT107" s="184" t="s">
        <v>136</v>
      </c>
      <c r="AU107" s="184" t="s">
        <v>87</v>
      </c>
      <c r="AY107" s="19" t="s">
        <v>134</v>
      </c>
      <c r="BE107" s="185">
        <f>IF(N107="základní",J107,0)</f>
        <v>0</v>
      </c>
      <c r="BF107" s="185">
        <f>IF(N107="snížená",J107,0)</f>
        <v>0</v>
      </c>
      <c r="BG107" s="185">
        <f>IF(N107="zákl. přenesená",J107,0)</f>
        <v>0</v>
      </c>
      <c r="BH107" s="185">
        <f>IF(N107="sníž. přenesená",J107,0)</f>
        <v>0</v>
      </c>
      <c r="BI107" s="185">
        <f>IF(N107="nulová",J107,0)</f>
        <v>0</v>
      </c>
      <c r="BJ107" s="19" t="s">
        <v>85</v>
      </c>
      <c r="BK107" s="185">
        <f>ROUND(I107*H107,2)</f>
        <v>0</v>
      </c>
      <c r="BL107" s="19" t="s">
        <v>141</v>
      </c>
      <c r="BM107" s="184" t="s">
        <v>1435</v>
      </c>
    </row>
    <row r="108" s="1" customFormat="1">
      <c r="B108" s="38"/>
      <c r="D108" s="186" t="s">
        <v>143</v>
      </c>
      <c r="F108" s="225" t="s">
        <v>579</v>
      </c>
      <c r="I108" s="115"/>
      <c r="L108" s="38"/>
      <c r="M108" s="188"/>
      <c r="N108" s="71"/>
      <c r="O108" s="71"/>
      <c r="P108" s="71"/>
      <c r="Q108" s="71"/>
      <c r="R108" s="71"/>
      <c r="S108" s="71"/>
      <c r="T108" s="72"/>
      <c r="AT108" s="19" t="s">
        <v>143</v>
      </c>
      <c r="AU108" s="19" t="s">
        <v>87</v>
      </c>
    </row>
    <row r="109" s="13" customFormat="1">
      <c r="B109" s="196"/>
      <c r="D109" s="186" t="s">
        <v>145</v>
      </c>
      <c r="E109" s="197" t="s">
        <v>3</v>
      </c>
      <c r="F109" s="198" t="s">
        <v>1419</v>
      </c>
      <c r="H109" s="199">
        <v>35.475000000000001</v>
      </c>
      <c r="I109" s="200"/>
      <c r="L109" s="196"/>
      <c r="M109" s="201"/>
      <c r="N109" s="202"/>
      <c r="O109" s="202"/>
      <c r="P109" s="202"/>
      <c r="Q109" s="202"/>
      <c r="R109" s="202"/>
      <c r="S109" s="202"/>
      <c r="T109" s="203"/>
      <c r="AT109" s="197" t="s">
        <v>145</v>
      </c>
      <c r="AU109" s="197" t="s">
        <v>87</v>
      </c>
      <c r="AV109" s="13" t="s">
        <v>87</v>
      </c>
      <c r="AW109" s="13" t="s">
        <v>37</v>
      </c>
      <c r="AX109" s="13" t="s">
        <v>77</v>
      </c>
      <c r="AY109" s="197" t="s">
        <v>134</v>
      </c>
    </row>
    <row r="110" s="14" customFormat="1">
      <c r="B110" s="204"/>
      <c r="D110" s="186" t="s">
        <v>145</v>
      </c>
      <c r="E110" s="205" t="s">
        <v>3</v>
      </c>
      <c r="F110" s="206" t="s">
        <v>192</v>
      </c>
      <c r="H110" s="207">
        <v>35.475000000000001</v>
      </c>
      <c r="I110" s="208"/>
      <c r="L110" s="204"/>
      <c r="M110" s="209"/>
      <c r="N110" s="210"/>
      <c r="O110" s="210"/>
      <c r="P110" s="210"/>
      <c r="Q110" s="210"/>
      <c r="R110" s="210"/>
      <c r="S110" s="210"/>
      <c r="T110" s="211"/>
      <c r="AT110" s="205" t="s">
        <v>145</v>
      </c>
      <c r="AU110" s="205" t="s">
        <v>87</v>
      </c>
      <c r="AV110" s="14" t="s">
        <v>141</v>
      </c>
      <c r="AW110" s="14" t="s">
        <v>37</v>
      </c>
      <c r="AX110" s="14" t="s">
        <v>85</v>
      </c>
      <c r="AY110" s="205" t="s">
        <v>134</v>
      </c>
    </row>
    <row r="111" s="1" customFormat="1" ht="60" customHeight="1">
      <c r="B111" s="172"/>
      <c r="C111" s="173" t="s">
        <v>172</v>
      </c>
      <c r="D111" s="173" t="s">
        <v>136</v>
      </c>
      <c r="E111" s="174" t="s">
        <v>1436</v>
      </c>
      <c r="F111" s="175" t="s">
        <v>1437</v>
      </c>
      <c r="G111" s="176" t="s">
        <v>265</v>
      </c>
      <c r="H111" s="177">
        <v>11.27</v>
      </c>
      <c r="I111" s="178"/>
      <c r="J111" s="179">
        <f>ROUND(I111*H111,2)</f>
        <v>0</v>
      </c>
      <c r="K111" s="175" t="s">
        <v>140</v>
      </c>
      <c r="L111" s="38"/>
      <c r="M111" s="180" t="s">
        <v>3</v>
      </c>
      <c r="N111" s="181" t="s">
        <v>48</v>
      </c>
      <c r="O111" s="71"/>
      <c r="P111" s="182">
        <f>O111*H111</f>
        <v>0</v>
      </c>
      <c r="Q111" s="182">
        <v>0</v>
      </c>
      <c r="R111" s="182">
        <f>Q111*H111</f>
        <v>0</v>
      </c>
      <c r="S111" s="182">
        <v>0</v>
      </c>
      <c r="T111" s="183">
        <f>S111*H111</f>
        <v>0</v>
      </c>
      <c r="AR111" s="184" t="s">
        <v>141</v>
      </c>
      <c r="AT111" s="184" t="s">
        <v>136</v>
      </c>
      <c r="AU111" s="184" t="s">
        <v>87</v>
      </c>
      <c r="AY111" s="19" t="s">
        <v>134</v>
      </c>
      <c r="BE111" s="185">
        <f>IF(N111="základní",J111,0)</f>
        <v>0</v>
      </c>
      <c r="BF111" s="185">
        <f>IF(N111="snížená",J111,0)</f>
        <v>0</v>
      </c>
      <c r="BG111" s="185">
        <f>IF(N111="zákl. přenesená",J111,0)</f>
        <v>0</v>
      </c>
      <c r="BH111" s="185">
        <f>IF(N111="sníž. přenesená",J111,0)</f>
        <v>0</v>
      </c>
      <c r="BI111" s="185">
        <f>IF(N111="nulová",J111,0)</f>
        <v>0</v>
      </c>
      <c r="BJ111" s="19" t="s">
        <v>85</v>
      </c>
      <c r="BK111" s="185">
        <f>ROUND(I111*H111,2)</f>
        <v>0</v>
      </c>
      <c r="BL111" s="19" t="s">
        <v>141</v>
      </c>
      <c r="BM111" s="184" t="s">
        <v>1438</v>
      </c>
    </row>
    <row r="112" s="1" customFormat="1">
      <c r="B112" s="38"/>
      <c r="D112" s="186" t="s">
        <v>143</v>
      </c>
      <c r="F112" s="187" t="s">
        <v>1439</v>
      </c>
      <c r="I112" s="115"/>
      <c r="L112" s="38"/>
      <c r="M112" s="188"/>
      <c r="N112" s="71"/>
      <c r="O112" s="71"/>
      <c r="P112" s="71"/>
      <c r="Q112" s="71"/>
      <c r="R112" s="71"/>
      <c r="S112" s="71"/>
      <c r="T112" s="72"/>
      <c r="AT112" s="19" t="s">
        <v>143</v>
      </c>
      <c r="AU112" s="19" t="s">
        <v>87</v>
      </c>
    </row>
    <row r="113" s="13" customFormat="1">
      <c r="B113" s="196"/>
      <c r="D113" s="186" t="s">
        <v>145</v>
      </c>
      <c r="E113" s="197" t="s">
        <v>3</v>
      </c>
      <c r="F113" s="198" t="s">
        <v>1440</v>
      </c>
      <c r="H113" s="199">
        <v>11.27</v>
      </c>
      <c r="I113" s="200"/>
      <c r="L113" s="196"/>
      <c r="M113" s="201"/>
      <c r="N113" s="202"/>
      <c r="O113" s="202"/>
      <c r="P113" s="202"/>
      <c r="Q113" s="202"/>
      <c r="R113" s="202"/>
      <c r="S113" s="202"/>
      <c r="T113" s="203"/>
      <c r="AT113" s="197" t="s">
        <v>145</v>
      </c>
      <c r="AU113" s="197" t="s">
        <v>87</v>
      </c>
      <c r="AV113" s="13" t="s">
        <v>87</v>
      </c>
      <c r="AW113" s="13" t="s">
        <v>37</v>
      </c>
      <c r="AX113" s="13" t="s">
        <v>77</v>
      </c>
      <c r="AY113" s="197" t="s">
        <v>134</v>
      </c>
    </row>
    <row r="114" s="14" customFormat="1">
      <c r="B114" s="204"/>
      <c r="D114" s="186" t="s">
        <v>145</v>
      </c>
      <c r="E114" s="205" t="s">
        <v>3</v>
      </c>
      <c r="F114" s="206" t="s">
        <v>192</v>
      </c>
      <c r="H114" s="207">
        <v>11.27</v>
      </c>
      <c r="I114" s="208"/>
      <c r="L114" s="204"/>
      <c r="M114" s="209"/>
      <c r="N114" s="210"/>
      <c r="O114" s="210"/>
      <c r="P114" s="210"/>
      <c r="Q114" s="210"/>
      <c r="R114" s="210"/>
      <c r="S114" s="210"/>
      <c r="T114" s="211"/>
      <c r="AT114" s="205" t="s">
        <v>145</v>
      </c>
      <c r="AU114" s="205" t="s">
        <v>87</v>
      </c>
      <c r="AV114" s="14" t="s">
        <v>141</v>
      </c>
      <c r="AW114" s="14" t="s">
        <v>37</v>
      </c>
      <c r="AX114" s="14" t="s">
        <v>85</v>
      </c>
      <c r="AY114" s="205" t="s">
        <v>134</v>
      </c>
    </row>
    <row r="115" s="1" customFormat="1" ht="16.5" customHeight="1">
      <c r="B115" s="172"/>
      <c r="C115" s="215" t="s">
        <v>176</v>
      </c>
      <c r="D115" s="215" t="s">
        <v>502</v>
      </c>
      <c r="E115" s="216" t="s">
        <v>1441</v>
      </c>
      <c r="F115" s="217" t="s">
        <v>1442</v>
      </c>
      <c r="G115" s="218" t="s">
        <v>295</v>
      </c>
      <c r="H115" s="219">
        <v>18.032</v>
      </c>
      <c r="I115" s="220"/>
      <c r="J115" s="221">
        <f>ROUND(I115*H115,2)</f>
        <v>0</v>
      </c>
      <c r="K115" s="217" t="s">
        <v>140</v>
      </c>
      <c r="L115" s="222"/>
      <c r="M115" s="223" t="s">
        <v>3</v>
      </c>
      <c r="N115" s="224" t="s">
        <v>48</v>
      </c>
      <c r="O115" s="71"/>
      <c r="P115" s="182">
        <f>O115*H115</f>
        <v>0</v>
      </c>
      <c r="Q115" s="182">
        <v>1</v>
      </c>
      <c r="R115" s="182">
        <f>Q115*H115</f>
        <v>18.032</v>
      </c>
      <c r="S115" s="182">
        <v>0</v>
      </c>
      <c r="T115" s="183">
        <f>S115*H115</f>
        <v>0</v>
      </c>
      <c r="AR115" s="184" t="s">
        <v>176</v>
      </c>
      <c r="AT115" s="184" t="s">
        <v>502</v>
      </c>
      <c r="AU115" s="184" t="s">
        <v>87</v>
      </c>
      <c r="AY115" s="19" t="s">
        <v>134</v>
      </c>
      <c r="BE115" s="185">
        <f>IF(N115="základní",J115,0)</f>
        <v>0</v>
      </c>
      <c r="BF115" s="185">
        <f>IF(N115="snížená",J115,0)</f>
        <v>0</v>
      </c>
      <c r="BG115" s="185">
        <f>IF(N115="zákl. přenesená",J115,0)</f>
        <v>0</v>
      </c>
      <c r="BH115" s="185">
        <f>IF(N115="sníž. přenesená",J115,0)</f>
        <v>0</v>
      </c>
      <c r="BI115" s="185">
        <f>IF(N115="nulová",J115,0)</f>
        <v>0</v>
      </c>
      <c r="BJ115" s="19" t="s">
        <v>85</v>
      </c>
      <c r="BK115" s="185">
        <f>ROUND(I115*H115,2)</f>
        <v>0</v>
      </c>
      <c r="BL115" s="19" t="s">
        <v>141</v>
      </c>
      <c r="BM115" s="184" t="s">
        <v>1443</v>
      </c>
    </row>
    <row r="116" s="13" customFormat="1">
      <c r="B116" s="196"/>
      <c r="D116" s="186" t="s">
        <v>145</v>
      </c>
      <c r="E116" s="197" t="s">
        <v>3</v>
      </c>
      <c r="F116" s="198" t="s">
        <v>1444</v>
      </c>
      <c r="H116" s="199">
        <v>18.032</v>
      </c>
      <c r="I116" s="200"/>
      <c r="L116" s="196"/>
      <c r="M116" s="201"/>
      <c r="N116" s="202"/>
      <c r="O116" s="202"/>
      <c r="P116" s="202"/>
      <c r="Q116" s="202"/>
      <c r="R116" s="202"/>
      <c r="S116" s="202"/>
      <c r="T116" s="203"/>
      <c r="AT116" s="197" t="s">
        <v>145</v>
      </c>
      <c r="AU116" s="197" t="s">
        <v>87</v>
      </c>
      <c r="AV116" s="13" t="s">
        <v>87</v>
      </c>
      <c r="AW116" s="13" t="s">
        <v>37</v>
      </c>
      <c r="AX116" s="13" t="s">
        <v>77</v>
      </c>
      <c r="AY116" s="197" t="s">
        <v>134</v>
      </c>
    </row>
    <row r="117" s="14" customFormat="1">
      <c r="B117" s="204"/>
      <c r="D117" s="186" t="s">
        <v>145</v>
      </c>
      <c r="E117" s="205" t="s">
        <v>3</v>
      </c>
      <c r="F117" s="206" t="s">
        <v>192</v>
      </c>
      <c r="H117" s="207">
        <v>18.032</v>
      </c>
      <c r="I117" s="208"/>
      <c r="L117" s="204"/>
      <c r="M117" s="209"/>
      <c r="N117" s="210"/>
      <c r="O117" s="210"/>
      <c r="P117" s="210"/>
      <c r="Q117" s="210"/>
      <c r="R117" s="210"/>
      <c r="S117" s="210"/>
      <c r="T117" s="211"/>
      <c r="AT117" s="205" t="s">
        <v>145</v>
      </c>
      <c r="AU117" s="205" t="s">
        <v>87</v>
      </c>
      <c r="AV117" s="14" t="s">
        <v>141</v>
      </c>
      <c r="AW117" s="14" t="s">
        <v>37</v>
      </c>
      <c r="AX117" s="14" t="s">
        <v>85</v>
      </c>
      <c r="AY117" s="205" t="s">
        <v>134</v>
      </c>
    </row>
    <row r="118" s="1" customFormat="1" ht="48" customHeight="1">
      <c r="B118" s="172"/>
      <c r="C118" s="173" t="s">
        <v>180</v>
      </c>
      <c r="D118" s="173" t="s">
        <v>136</v>
      </c>
      <c r="E118" s="174" t="s">
        <v>1284</v>
      </c>
      <c r="F118" s="175" t="s">
        <v>1285</v>
      </c>
      <c r="G118" s="176" t="s">
        <v>139</v>
      </c>
      <c r="H118" s="177">
        <v>40</v>
      </c>
      <c r="I118" s="178"/>
      <c r="J118" s="179">
        <f>ROUND(I118*H118,2)</f>
        <v>0</v>
      </c>
      <c r="K118" s="175" t="s">
        <v>140</v>
      </c>
      <c r="L118" s="38"/>
      <c r="M118" s="180" t="s">
        <v>3</v>
      </c>
      <c r="N118" s="181" t="s">
        <v>48</v>
      </c>
      <c r="O118" s="71"/>
      <c r="P118" s="182">
        <f>O118*H118</f>
        <v>0</v>
      </c>
      <c r="Q118" s="182">
        <v>0</v>
      </c>
      <c r="R118" s="182">
        <f>Q118*H118</f>
        <v>0</v>
      </c>
      <c r="S118" s="182">
        <v>0</v>
      </c>
      <c r="T118" s="183">
        <f>S118*H118</f>
        <v>0</v>
      </c>
      <c r="AR118" s="184" t="s">
        <v>141</v>
      </c>
      <c r="AT118" s="184" t="s">
        <v>136</v>
      </c>
      <c r="AU118" s="184" t="s">
        <v>87</v>
      </c>
      <c r="AY118" s="19" t="s">
        <v>134</v>
      </c>
      <c r="BE118" s="185">
        <f>IF(N118="základní",J118,0)</f>
        <v>0</v>
      </c>
      <c r="BF118" s="185">
        <f>IF(N118="snížená",J118,0)</f>
        <v>0</v>
      </c>
      <c r="BG118" s="185">
        <f>IF(N118="zákl. přenesená",J118,0)</f>
        <v>0</v>
      </c>
      <c r="BH118" s="185">
        <f>IF(N118="sníž. přenesená",J118,0)</f>
        <v>0</v>
      </c>
      <c r="BI118" s="185">
        <f>IF(N118="nulová",J118,0)</f>
        <v>0</v>
      </c>
      <c r="BJ118" s="19" t="s">
        <v>85</v>
      </c>
      <c r="BK118" s="185">
        <f>ROUND(I118*H118,2)</f>
        <v>0</v>
      </c>
      <c r="BL118" s="19" t="s">
        <v>141</v>
      </c>
      <c r="BM118" s="184" t="s">
        <v>1445</v>
      </c>
    </row>
    <row r="119" s="1" customFormat="1">
      <c r="B119" s="38"/>
      <c r="D119" s="186" t="s">
        <v>143</v>
      </c>
      <c r="F119" s="187" t="s">
        <v>1287</v>
      </c>
      <c r="I119" s="115"/>
      <c r="L119" s="38"/>
      <c r="M119" s="188"/>
      <c r="N119" s="71"/>
      <c r="O119" s="71"/>
      <c r="P119" s="71"/>
      <c r="Q119" s="71"/>
      <c r="R119" s="71"/>
      <c r="S119" s="71"/>
      <c r="T119" s="72"/>
      <c r="AT119" s="19" t="s">
        <v>143</v>
      </c>
      <c r="AU119" s="19" t="s">
        <v>87</v>
      </c>
    </row>
    <row r="120" s="11" customFormat="1" ht="22.8" customHeight="1">
      <c r="B120" s="159"/>
      <c r="D120" s="160" t="s">
        <v>76</v>
      </c>
      <c r="E120" s="170" t="s">
        <v>87</v>
      </c>
      <c r="F120" s="170" t="s">
        <v>599</v>
      </c>
      <c r="I120" s="162"/>
      <c r="J120" s="171">
        <f>BK120</f>
        <v>0</v>
      </c>
      <c r="L120" s="159"/>
      <c r="M120" s="164"/>
      <c r="N120" s="165"/>
      <c r="O120" s="165"/>
      <c r="P120" s="166">
        <f>SUM(P121:P126)</f>
        <v>0</v>
      </c>
      <c r="Q120" s="165"/>
      <c r="R120" s="166">
        <f>SUM(R121:R126)</f>
        <v>3.2683770000000001</v>
      </c>
      <c r="S120" s="165"/>
      <c r="T120" s="167">
        <f>SUM(T121:T126)</f>
        <v>0</v>
      </c>
      <c r="AR120" s="160" t="s">
        <v>85</v>
      </c>
      <c r="AT120" s="168" t="s">
        <v>76</v>
      </c>
      <c r="AU120" s="168" t="s">
        <v>85</v>
      </c>
      <c r="AY120" s="160" t="s">
        <v>134</v>
      </c>
      <c r="BK120" s="169">
        <f>SUM(BK121:BK126)</f>
        <v>0</v>
      </c>
    </row>
    <row r="121" s="1" customFormat="1" ht="24" customHeight="1">
      <c r="B121" s="172"/>
      <c r="C121" s="173" t="s">
        <v>184</v>
      </c>
      <c r="D121" s="173" t="s">
        <v>136</v>
      </c>
      <c r="E121" s="174" t="s">
        <v>1446</v>
      </c>
      <c r="F121" s="175" t="s">
        <v>1447</v>
      </c>
      <c r="G121" s="176" t="s">
        <v>265</v>
      </c>
      <c r="H121" s="177">
        <v>1.05</v>
      </c>
      <c r="I121" s="178"/>
      <c r="J121" s="179">
        <f>ROUND(I121*H121,2)</f>
        <v>0</v>
      </c>
      <c r="K121" s="175" t="s">
        <v>140</v>
      </c>
      <c r="L121" s="38"/>
      <c r="M121" s="180" t="s">
        <v>3</v>
      </c>
      <c r="N121" s="181" t="s">
        <v>48</v>
      </c>
      <c r="O121" s="71"/>
      <c r="P121" s="182">
        <f>O121*H121</f>
        <v>0</v>
      </c>
      <c r="Q121" s="182">
        <v>2.2563399999999998</v>
      </c>
      <c r="R121" s="182">
        <f>Q121*H121</f>
        <v>2.369157</v>
      </c>
      <c r="S121" s="182">
        <v>0</v>
      </c>
      <c r="T121" s="183">
        <f>S121*H121</f>
        <v>0</v>
      </c>
      <c r="AR121" s="184" t="s">
        <v>141</v>
      </c>
      <c r="AT121" s="184" t="s">
        <v>136</v>
      </c>
      <c r="AU121" s="184" t="s">
        <v>87</v>
      </c>
      <c r="AY121" s="19" t="s">
        <v>134</v>
      </c>
      <c r="BE121" s="185">
        <f>IF(N121="základní",J121,0)</f>
        <v>0</v>
      </c>
      <c r="BF121" s="185">
        <f>IF(N121="snížená",J121,0)</f>
        <v>0</v>
      </c>
      <c r="BG121" s="185">
        <f>IF(N121="zákl. přenesená",J121,0)</f>
        <v>0</v>
      </c>
      <c r="BH121" s="185">
        <f>IF(N121="sníž. přenesená",J121,0)</f>
        <v>0</v>
      </c>
      <c r="BI121" s="185">
        <f>IF(N121="nulová",J121,0)</f>
        <v>0</v>
      </c>
      <c r="BJ121" s="19" t="s">
        <v>85</v>
      </c>
      <c r="BK121" s="185">
        <f>ROUND(I121*H121,2)</f>
        <v>0</v>
      </c>
      <c r="BL121" s="19" t="s">
        <v>141</v>
      </c>
      <c r="BM121" s="184" t="s">
        <v>1448</v>
      </c>
    </row>
    <row r="122" s="1" customFormat="1">
      <c r="B122" s="38"/>
      <c r="D122" s="186" t="s">
        <v>143</v>
      </c>
      <c r="F122" s="187" t="s">
        <v>1449</v>
      </c>
      <c r="I122" s="115"/>
      <c r="L122" s="38"/>
      <c r="M122" s="188"/>
      <c r="N122" s="71"/>
      <c r="O122" s="71"/>
      <c r="P122" s="71"/>
      <c r="Q122" s="71"/>
      <c r="R122" s="71"/>
      <c r="S122" s="71"/>
      <c r="T122" s="72"/>
      <c r="AT122" s="19" t="s">
        <v>143</v>
      </c>
      <c r="AU122" s="19" t="s">
        <v>87</v>
      </c>
    </row>
    <row r="123" s="13" customFormat="1">
      <c r="B123" s="196"/>
      <c r="D123" s="186" t="s">
        <v>145</v>
      </c>
      <c r="E123" s="197" t="s">
        <v>3</v>
      </c>
      <c r="F123" s="198" t="s">
        <v>1450</v>
      </c>
      <c r="H123" s="199">
        <v>1.05</v>
      </c>
      <c r="I123" s="200"/>
      <c r="L123" s="196"/>
      <c r="M123" s="201"/>
      <c r="N123" s="202"/>
      <c r="O123" s="202"/>
      <c r="P123" s="202"/>
      <c r="Q123" s="202"/>
      <c r="R123" s="202"/>
      <c r="S123" s="202"/>
      <c r="T123" s="203"/>
      <c r="AT123" s="197" t="s">
        <v>145</v>
      </c>
      <c r="AU123" s="197" t="s">
        <v>87</v>
      </c>
      <c r="AV123" s="13" t="s">
        <v>87</v>
      </c>
      <c r="AW123" s="13" t="s">
        <v>37</v>
      </c>
      <c r="AX123" s="13" t="s">
        <v>77</v>
      </c>
      <c r="AY123" s="197" t="s">
        <v>134</v>
      </c>
    </row>
    <row r="124" s="14" customFormat="1">
      <c r="B124" s="204"/>
      <c r="D124" s="186" t="s">
        <v>145</v>
      </c>
      <c r="E124" s="205" t="s">
        <v>3</v>
      </c>
      <c r="F124" s="206" t="s">
        <v>192</v>
      </c>
      <c r="H124" s="207">
        <v>1.05</v>
      </c>
      <c r="I124" s="208"/>
      <c r="L124" s="204"/>
      <c r="M124" s="209"/>
      <c r="N124" s="210"/>
      <c r="O124" s="210"/>
      <c r="P124" s="210"/>
      <c r="Q124" s="210"/>
      <c r="R124" s="210"/>
      <c r="S124" s="210"/>
      <c r="T124" s="211"/>
      <c r="AT124" s="205" t="s">
        <v>145</v>
      </c>
      <c r="AU124" s="205" t="s">
        <v>87</v>
      </c>
      <c r="AV124" s="14" t="s">
        <v>141</v>
      </c>
      <c r="AW124" s="14" t="s">
        <v>37</v>
      </c>
      <c r="AX124" s="14" t="s">
        <v>85</v>
      </c>
      <c r="AY124" s="205" t="s">
        <v>134</v>
      </c>
    </row>
    <row r="125" s="1" customFormat="1" ht="36" customHeight="1">
      <c r="B125" s="172"/>
      <c r="C125" s="173" t="s">
        <v>193</v>
      </c>
      <c r="D125" s="173" t="s">
        <v>136</v>
      </c>
      <c r="E125" s="174" t="s">
        <v>1451</v>
      </c>
      <c r="F125" s="175" t="s">
        <v>1452</v>
      </c>
      <c r="G125" s="176" t="s">
        <v>150</v>
      </c>
      <c r="H125" s="177">
        <v>7</v>
      </c>
      <c r="I125" s="178"/>
      <c r="J125" s="179">
        <f>ROUND(I125*H125,2)</f>
        <v>0</v>
      </c>
      <c r="K125" s="175" t="s">
        <v>140</v>
      </c>
      <c r="L125" s="38"/>
      <c r="M125" s="180" t="s">
        <v>3</v>
      </c>
      <c r="N125" s="181" t="s">
        <v>48</v>
      </c>
      <c r="O125" s="71"/>
      <c r="P125" s="182">
        <f>O125*H125</f>
        <v>0</v>
      </c>
      <c r="Q125" s="182">
        <v>0.12845999999999999</v>
      </c>
      <c r="R125" s="182">
        <f>Q125*H125</f>
        <v>0.89921999999999991</v>
      </c>
      <c r="S125" s="182">
        <v>0</v>
      </c>
      <c r="T125" s="183">
        <f>S125*H125</f>
        <v>0</v>
      </c>
      <c r="AR125" s="184" t="s">
        <v>141</v>
      </c>
      <c r="AT125" s="184" t="s">
        <v>136</v>
      </c>
      <c r="AU125" s="184" t="s">
        <v>87</v>
      </c>
      <c r="AY125" s="19" t="s">
        <v>134</v>
      </c>
      <c r="BE125" s="185">
        <f>IF(N125="základní",J125,0)</f>
        <v>0</v>
      </c>
      <c r="BF125" s="185">
        <f>IF(N125="snížená",J125,0)</f>
        <v>0</v>
      </c>
      <c r="BG125" s="185">
        <f>IF(N125="zákl. přenesená",J125,0)</f>
        <v>0</v>
      </c>
      <c r="BH125" s="185">
        <f>IF(N125="sníž. přenesená",J125,0)</f>
        <v>0</v>
      </c>
      <c r="BI125" s="185">
        <f>IF(N125="nulová",J125,0)</f>
        <v>0</v>
      </c>
      <c r="BJ125" s="19" t="s">
        <v>85</v>
      </c>
      <c r="BK125" s="185">
        <f>ROUND(I125*H125,2)</f>
        <v>0</v>
      </c>
      <c r="BL125" s="19" t="s">
        <v>141</v>
      </c>
      <c r="BM125" s="184" t="s">
        <v>1453</v>
      </c>
    </row>
    <row r="126" s="1" customFormat="1">
      <c r="B126" s="38"/>
      <c r="D126" s="186" t="s">
        <v>143</v>
      </c>
      <c r="F126" s="187" t="s">
        <v>1454</v>
      </c>
      <c r="I126" s="115"/>
      <c r="L126" s="38"/>
      <c r="M126" s="188"/>
      <c r="N126" s="71"/>
      <c r="O126" s="71"/>
      <c r="P126" s="71"/>
      <c r="Q126" s="71"/>
      <c r="R126" s="71"/>
      <c r="S126" s="71"/>
      <c r="T126" s="72"/>
      <c r="AT126" s="19" t="s">
        <v>143</v>
      </c>
      <c r="AU126" s="19" t="s">
        <v>87</v>
      </c>
    </row>
    <row r="127" s="11" customFormat="1" ht="22.8" customHeight="1">
      <c r="B127" s="159"/>
      <c r="D127" s="160" t="s">
        <v>76</v>
      </c>
      <c r="E127" s="170" t="s">
        <v>141</v>
      </c>
      <c r="F127" s="170" t="s">
        <v>826</v>
      </c>
      <c r="I127" s="162"/>
      <c r="J127" s="171">
        <f>BK127</f>
        <v>0</v>
      </c>
      <c r="L127" s="159"/>
      <c r="M127" s="164"/>
      <c r="N127" s="165"/>
      <c r="O127" s="165"/>
      <c r="P127" s="166">
        <f>SUM(P128:P131)</f>
        <v>0</v>
      </c>
      <c r="Q127" s="165"/>
      <c r="R127" s="166">
        <f>SUM(R128:R131)</f>
        <v>4.6323865000000009</v>
      </c>
      <c r="S127" s="165"/>
      <c r="T127" s="167">
        <f>SUM(T128:T131)</f>
        <v>0</v>
      </c>
      <c r="AR127" s="160" t="s">
        <v>85</v>
      </c>
      <c r="AT127" s="168" t="s">
        <v>76</v>
      </c>
      <c r="AU127" s="168" t="s">
        <v>85</v>
      </c>
      <c r="AY127" s="160" t="s">
        <v>134</v>
      </c>
      <c r="BK127" s="169">
        <f>SUM(BK128:BK131)</f>
        <v>0</v>
      </c>
    </row>
    <row r="128" s="1" customFormat="1" ht="24" customHeight="1">
      <c r="B128" s="172"/>
      <c r="C128" s="173" t="s">
        <v>199</v>
      </c>
      <c r="D128" s="173" t="s">
        <v>136</v>
      </c>
      <c r="E128" s="174" t="s">
        <v>1455</v>
      </c>
      <c r="F128" s="175" t="s">
        <v>1456</v>
      </c>
      <c r="G128" s="176" t="s">
        <v>265</v>
      </c>
      <c r="H128" s="177">
        <v>2.4500000000000002</v>
      </c>
      <c r="I128" s="178"/>
      <c r="J128" s="179">
        <f>ROUND(I128*H128,2)</f>
        <v>0</v>
      </c>
      <c r="K128" s="175" t="s">
        <v>140</v>
      </c>
      <c r="L128" s="38"/>
      <c r="M128" s="180" t="s">
        <v>3</v>
      </c>
      <c r="N128" s="181" t="s">
        <v>48</v>
      </c>
      <c r="O128" s="71"/>
      <c r="P128" s="182">
        <f>O128*H128</f>
        <v>0</v>
      </c>
      <c r="Q128" s="182">
        <v>1.8907700000000001</v>
      </c>
      <c r="R128" s="182">
        <f>Q128*H128</f>
        <v>4.6323865000000009</v>
      </c>
      <c r="S128" s="182">
        <v>0</v>
      </c>
      <c r="T128" s="183">
        <f>S128*H128</f>
        <v>0</v>
      </c>
      <c r="AR128" s="184" t="s">
        <v>141</v>
      </c>
      <c r="AT128" s="184" t="s">
        <v>136</v>
      </c>
      <c r="AU128" s="184" t="s">
        <v>87</v>
      </c>
      <c r="AY128" s="19" t="s">
        <v>134</v>
      </c>
      <c r="BE128" s="185">
        <f>IF(N128="základní",J128,0)</f>
        <v>0</v>
      </c>
      <c r="BF128" s="185">
        <f>IF(N128="snížená",J128,0)</f>
        <v>0</v>
      </c>
      <c r="BG128" s="185">
        <f>IF(N128="zákl. přenesená",J128,0)</f>
        <v>0</v>
      </c>
      <c r="BH128" s="185">
        <f>IF(N128="sníž. přenesená",J128,0)</f>
        <v>0</v>
      </c>
      <c r="BI128" s="185">
        <f>IF(N128="nulová",J128,0)</f>
        <v>0</v>
      </c>
      <c r="BJ128" s="19" t="s">
        <v>85</v>
      </c>
      <c r="BK128" s="185">
        <f>ROUND(I128*H128,2)</f>
        <v>0</v>
      </c>
      <c r="BL128" s="19" t="s">
        <v>141</v>
      </c>
      <c r="BM128" s="184" t="s">
        <v>1457</v>
      </c>
    </row>
    <row r="129" s="1" customFormat="1">
      <c r="B129" s="38"/>
      <c r="D129" s="186" t="s">
        <v>143</v>
      </c>
      <c r="F129" s="187" t="s">
        <v>1458</v>
      </c>
      <c r="I129" s="115"/>
      <c r="L129" s="38"/>
      <c r="M129" s="188"/>
      <c r="N129" s="71"/>
      <c r="O129" s="71"/>
      <c r="P129" s="71"/>
      <c r="Q129" s="71"/>
      <c r="R129" s="71"/>
      <c r="S129" s="71"/>
      <c r="T129" s="72"/>
      <c r="AT129" s="19" t="s">
        <v>143</v>
      </c>
      <c r="AU129" s="19" t="s">
        <v>87</v>
      </c>
    </row>
    <row r="130" s="13" customFormat="1">
      <c r="B130" s="196"/>
      <c r="D130" s="186" t="s">
        <v>145</v>
      </c>
      <c r="E130" s="197" t="s">
        <v>3</v>
      </c>
      <c r="F130" s="198" t="s">
        <v>1459</v>
      </c>
      <c r="H130" s="199">
        <v>2.4500000000000002</v>
      </c>
      <c r="I130" s="200"/>
      <c r="L130" s="196"/>
      <c r="M130" s="201"/>
      <c r="N130" s="202"/>
      <c r="O130" s="202"/>
      <c r="P130" s="202"/>
      <c r="Q130" s="202"/>
      <c r="R130" s="202"/>
      <c r="S130" s="202"/>
      <c r="T130" s="203"/>
      <c r="AT130" s="197" t="s">
        <v>145</v>
      </c>
      <c r="AU130" s="197" t="s">
        <v>87</v>
      </c>
      <c r="AV130" s="13" t="s">
        <v>87</v>
      </c>
      <c r="AW130" s="13" t="s">
        <v>37</v>
      </c>
      <c r="AX130" s="13" t="s">
        <v>77</v>
      </c>
      <c r="AY130" s="197" t="s">
        <v>134</v>
      </c>
    </row>
    <row r="131" s="14" customFormat="1">
      <c r="B131" s="204"/>
      <c r="D131" s="186" t="s">
        <v>145</v>
      </c>
      <c r="E131" s="205" t="s">
        <v>3</v>
      </c>
      <c r="F131" s="206" t="s">
        <v>192</v>
      </c>
      <c r="H131" s="207">
        <v>2.4500000000000002</v>
      </c>
      <c r="I131" s="208"/>
      <c r="L131" s="204"/>
      <c r="M131" s="209"/>
      <c r="N131" s="210"/>
      <c r="O131" s="210"/>
      <c r="P131" s="210"/>
      <c r="Q131" s="210"/>
      <c r="R131" s="210"/>
      <c r="S131" s="210"/>
      <c r="T131" s="211"/>
      <c r="AT131" s="205" t="s">
        <v>145</v>
      </c>
      <c r="AU131" s="205" t="s">
        <v>87</v>
      </c>
      <c r="AV131" s="14" t="s">
        <v>141</v>
      </c>
      <c r="AW131" s="14" t="s">
        <v>37</v>
      </c>
      <c r="AX131" s="14" t="s">
        <v>85</v>
      </c>
      <c r="AY131" s="205" t="s">
        <v>134</v>
      </c>
    </row>
    <row r="132" s="11" customFormat="1" ht="22.8" customHeight="1">
      <c r="B132" s="159"/>
      <c r="D132" s="160" t="s">
        <v>76</v>
      </c>
      <c r="E132" s="170" t="s">
        <v>176</v>
      </c>
      <c r="F132" s="170" t="s">
        <v>986</v>
      </c>
      <c r="I132" s="162"/>
      <c r="J132" s="171">
        <f>BK132</f>
        <v>0</v>
      </c>
      <c r="L132" s="159"/>
      <c r="M132" s="164"/>
      <c r="N132" s="165"/>
      <c r="O132" s="165"/>
      <c r="P132" s="166">
        <f>SUM(P133:P160)</f>
        <v>0</v>
      </c>
      <c r="Q132" s="165"/>
      <c r="R132" s="166">
        <f>SUM(R133:R160)</f>
        <v>1.2459210000000001</v>
      </c>
      <c r="S132" s="165"/>
      <c r="T132" s="167">
        <f>SUM(T133:T160)</f>
        <v>0</v>
      </c>
      <c r="AR132" s="160" t="s">
        <v>85</v>
      </c>
      <c r="AT132" s="168" t="s">
        <v>76</v>
      </c>
      <c r="AU132" s="168" t="s">
        <v>85</v>
      </c>
      <c r="AY132" s="160" t="s">
        <v>134</v>
      </c>
      <c r="BK132" s="169">
        <f>SUM(BK133:BK160)</f>
        <v>0</v>
      </c>
    </row>
    <row r="133" s="1" customFormat="1" ht="16.5" customHeight="1">
      <c r="B133" s="172"/>
      <c r="C133" s="173" t="s">
        <v>292</v>
      </c>
      <c r="D133" s="173" t="s">
        <v>136</v>
      </c>
      <c r="E133" s="174" t="s">
        <v>1460</v>
      </c>
      <c r="F133" s="175" t="s">
        <v>1461</v>
      </c>
      <c r="G133" s="176" t="s">
        <v>304</v>
      </c>
      <c r="H133" s="177">
        <v>24.300000000000001</v>
      </c>
      <c r="I133" s="178"/>
      <c r="J133" s="179">
        <f>ROUND(I133*H133,2)</f>
        <v>0</v>
      </c>
      <c r="K133" s="175" t="s">
        <v>1007</v>
      </c>
      <c r="L133" s="38"/>
      <c r="M133" s="180" t="s">
        <v>3</v>
      </c>
      <c r="N133" s="181" t="s">
        <v>48</v>
      </c>
      <c r="O133" s="71"/>
      <c r="P133" s="182">
        <f>O133*H133</f>
        <v>0</v>
      </c>
      <c r="Q133" s="182">
        <v>0</v>
      </c>
      <c r="R133" s="182">
        <f>Q133*H133</f>
        <v>0</v>
      </c>
      <c r="S133" s="182">
        <v>0</v>
      </c>
      <c r="T133" s="183">
        <f>S133*H133</f>
        <v>0</v>
      </c>
      <c r="AR133" s="184" t="s">
        <v>141</v>
      </c>
      <c r="AT133" s="184" t="s">
        <v>136</v>
      </c>
      <c r="AU133" s="184" t="s">
        <v>87</v>
      </c>
      <c r="AY133" s="19" t="s">
        <v>134</v>
      </c>
      <c r="BE133" s="185">
        <f>IF(N133="základní",J133,0)</f>
        <v>0</v>
      </c>
      <c r="BF133" s="185">
        <f>IF(N133="snížená",J133,0)</f>
        <v>0</v>
      </c>
      <c r="BG133" s="185">
        <f>IF(N133="zákl. přenesená",J133,0)</f>
        <v>0</v>
      </c>
      <c r="BH133" s="185">
        <f>IF(N133="sníž. přenesená",J133,0)</f>
        <v>0</v>
      </c>
      <c r="BI133" s="185">
        <f>IF(N133="nulová",J133,0)</f>
        <v>0</v>
      </c>
      <c r="BJ133" s="19" t="s">
        <v>85</v>
      </c>
      <c r="BK133" s="185">
        <f>ROUND(I133*H133,2)</f>
        <v>0</v>
      </c>
      <c r="BL133" s="19" t="s">
        <v>141</v>
      </c>
      <c r="BM133" s="184" t="s">
        <v>1462</v>
      </c>
    </row>
    <row r="134" s="1" customFormat="1" ht="36" customHeight="1">
      <c r="B134" s="172"/>
      <c r="C134" s="173" t="s">
        <v>204</v>
      </c>
      <c r="D134" s="173" t="s">
        <v>136</v>
      </c>
      <c r="E134" s="174" t="s">
        <v>1463</v>
      </c>
      <c r="F134" s="175" t="s">
        <v>1464</v>
      </c>
      <c r="G134" s="176" t="s">
        <v>304</v>
      </c>
      <c r="H134" s="177">
        <v>24.649999999999999</v>
      </c>
      <c r="I134" s="178"/>
      <c r="J134" s="179">
        <f>ROUND(I134*H134,2)</f>
        <v>0</v>
      </c>
      <c r="K134" s="175" t="s">
        <v>140</v>
      </c>
      <c r="L134" s="38"/>
      <c r="M134" s="180" t="s">
        <v>3</v>
      </c>
      <c r="N134" s="181" t="s">
        <v>48</v>
      </c>
      <c r="O134" s="71"/>
      <c r="P134" s="182">
        <f>O134*H134</f>
        <v>0</v>
      </c>
      <c r="Q134" s="182">
        <v>0</v>
      </c>
      <c r="R134" s="182">
        <f>Q134*H134</f>
        <v>0</v>
      </c>
      <c r="S134" s="182">
        <v>0</v>
      </c>
      <c r="T134" s="183">
        <f>S134*H134</f>
        <v>0</v>
      </c>
      <c r="AR134" s="184" t="s">
        <v>141</v>
      </c>
      <c r="AT134" s="184" t="s">
        <v>136</v>
      </c>
      <c r="AU134" s="184" t="s">
        <v>87</v>
      </c>
      <c r="AY134" s="19" t="s">
        <v>134</v>
      </c>
      <c r="BE134" s="185">
        <f>IF(N134="základní",J134,0)</f>
        <v>0</v>
      </c>
      <c r="BF134" s="185">
        <f>IF(N134="snížená",J134,0)</f>
        <v>0</v>
      </c>
      <c r="BG134" s="185">
        <f>IF(N134="zákl. přenesená",J134,0)</f>
        <v>0</v>
      </c>
      <c r="BH134" s="185">
        <f>IF(N134="sníž. přenesená",J134,0)</f>
        <v>0</v>
      </c>
      <c r="BI134" s="185">
        <f>IF(N134="nulová",J134,0)</f>
        <v>0</v>
      </c>
      <c r="BJ134" s="19" t="s">
        <v>85</v>
      </c>
      <c r="BK134" s="185">
        <f>ROUND(I134*H134,2)</f>
        <v>0</v>
      </c>
      <c r="BL134" s="19" t="s">
        <v>141</v>
      </c>
      <c r="BM134" s="184" t="s">
        <v>1465</v>
      </c>
    </row>
    <row r="135" s="1" customFormat="1">
      <c r="B135" s="38"/>
      <c r="D135" s="186" t="s">
        <v>143</v>
      </c>
      <c r="F135" s="187" t="s">
        <v>1466</v>
      </c>
      <c r="I135" s="115"/>
      <c r="L135" s="38"/>
      <c r="M135" s="188"/>
      <c r="N135" s="71"/>
      <c r="O135" s="71"/>
      <c r="P135" s="71"/>
      <c r="Q135" s="71"/>
      <c r="R135" s="71"/>
      <c r="S135" s="71"/>
      <c r="T135" s="72"/>
      <c r="AT135" s="19" t="s">
        <v>143</v>
      </c>
      <c r="AU135" s="19" t="s">
        <v>87</v>
      </c>
    </row>
    <row r="136" s="1" customFormat="1" ht="24" customHeight="1">
      <c r="B136" s="172"/>
      <c r="C136" s="215" t="s">
        <v>209</v>
      </c>
      <c r="D136" s="215" t="s">
        <v>502</v>
      </c>
      <c r="E136" s="216" t="s">
        <v>1467</v>
      </c>
      <c r="F136" s="217" t="s">
        <v>1468</v>
      </c>
      <c r="G136" s="218" t="s">
        <v>304</v>
      </c>
      <c r="H136" s="219">
        <v>24.649999999999999</v>
      </c>
      <c r="I136" s="220"/>
      <c r="J136" s="221">
        <f>ROUND(I136*H136,2)</f>
        <v>0</v>
      </c>
      <c r="K136" s="217" t="s">
        <v>140</v>
      </c>
      <c r="L136" s="222"/>
      <c r="M136" s="223" t="s">
        <v>3</v>
      </c>
      <c r="N136" s="224" t="s">
        <v>48</v>
      </c>
      <c r="O136" s="71"/>
      <c r="P136" s="182">
        <f>O136*H136</f>
        <v>0</v>
      </c>
      <c r="Q136" s="182">
        <v>0.0067400000000000003</v>
      </c>
      <c r="R136" s="182">
        <f>Q136*H136</f>
        <v>0.16614100000000001</v>
      </c>
      <c r="S136" s="182">
        <v>0</v>
      </c>
      <c r="T136" s="183">
        <f>S136*H136</f>
        <v>0</v>
      </c>
      <c r="AR136" s="184" t="s">
        <v>176</v>
      </c>
      <c r="AT136" s="184" t="s">
        <v>502</v>
      </c>
      <c r="AU136" s="184" t="s">
        <v>87</v>
      </c>
      <c r="AY136" s="19" t="s">
        <v>134</v>
      </c>
      <c r="BE136" s="185">
        <f>IF(N136="základní",J136,0)</f>
        <v>0</v>
      </c>
      <c r="BF136" s="185">
        <f>IF(N136="snížená",J136,0)</f>
        <v>0</v>
      </c>
      <c r="BG136" s="185">
        <f>IF(N136="zákl. přenesená",J136,0)</f>
        <v>0</v>
      </c>
      <c r="BH136" s="185">
        <f>IF(N136="sníž. přenesená",J136,0)</f>
        <v>0</v>
      </c>
      <c r="BI136" s="185">
        <f>IF(N136="nulová",J136,0)</f>
        <v>0</v>
      </c>
      <c r="BJ136" s="19" t="s">
        <v>85</v>
      </c>
      <c r="BK136" s="185">
        <f>ROUND(I136*H136,2)</f>
        <v>0</v>
      </c>
      <c r="BL136" s="19" t="s">
        <v>141</v>
      </c>
      <c r="BM136" s="184" t="s">
        <v>1469</v>
      </c>
    </row>
    <row r="137" s="1" customFormat="1" ht="36" customHeight="1">
      <c r="B137" s="172"/>
      <c r="C137" s="173" t="s">
        <v>9</v>
      </c>
      <c r="D137" s="173" t="s">
        <v>136</v>
      </c>
      <c r="E137" s="174" t="s">
        <v>1470</v>
      </c>
      <c r="F137" s="175" t="s">
        <v>1471</v>
      </c>
      <c r="G137" s="176" t="s">
        <v>304</v>
      </c>
      <c r="H137" s="177">
        <v>6</v>
      </c>
      <c r="I137" s="178"/>
      <c r="J137" s="179">
        <f>ROUND(I137*H137,2)</f>
        <v>0</v>
      </c>
      <c r="K137" s="175" t="s">
        <v>140</v>
      </c>
      <c r="L137" s="38"/>
      <c r="M137" s="180" t="s">
        <v>3</v>
      </c>
      <c r="N137" s="181" t="s">
        <v>48</v>
      </c>
      <c r="O137" s="71"/>
      <c r="P137" s="182">
        <f>O137*H137</f>
        <v>0</v>
      </c>
      <c r="Q137" s="182">
        <v>0</v>
      </c>
      <c r="R137" s="182">
        <f>Q137*H137</f>
        <v>0</v>
      </c>
      <c r="S137" s="182">
        <v>0</v>
      </c>
      <c r="T137" s="183">
        <f>S137*H137</f>
        <v>0</v>
      </c>
      <c r="AR137" s="184" t="s">
        <v>141</v>
      </c>
      <c r="AT137" s="184" t="s">
        <v>136</v>
      </c>
      <c r="AU137" s="184" t="s">
        <v>87</v>
      </c>
      <c r="AY137" s="19" t="s">
        <v>134</v>
      </c>
      <c r="BE137" s="185">
        <f>IF(N137="základní",J137,0)</f>
        <v>0</v>
      </c>
      <c r="BF137" s="185">
        <f>IF(N137="snížená",J137,0)</f>
        <v>0</v>
      </c>
      <c r="BG137" s="185">
        <f>IF(N137="zákl. přenesená",J137,0)</f>
        <v>0</v>
      </c>
      <c r="BH137" s="185">
        <f>IF(N137="sníž. přenesená",J137,0)</f>
        <v>0</v>
      </c>
      <c r="BI137" s="185">
        <f>IF(N137="nulová",J137,0)</f>
        <v>0</v>
      </c>
      <c r="BJ137" s="19" t="s">
        <v>85</v>
      </c>
      <c r="BK137" s="185">
        <f>ROUND(I137*H137,2)</f>
        <v>0</v>
      </c>
      <c r="BL137" s="19" t="s">
        <v>141</v>
      </c>
      <c r="BM137" s="184" t="s">
        <v>1472</v>
      </c>
    </row>
    <row r="138" s="1" customFormat="1">
      <c r="B138" s="38"/>
      <c r="D138" s="186" t="s">
        <v>143</v>
      </c>
      <c r="F138" s="187" t="s">
        <v>1466</v>
      </c>
      <c r="I138" s="115"/>
      <c r="L138" s="38"/>
      <c r="M138" s="188"/>
      <c r="N138" s="71"/>
      <c r="O138" s="71"/>
      <c r="P138" s="71"/>
      <c r="Q138" s="71"/>
      <c r="R138" s="71"/>
      <c r="S138" s="71"/>
      <c r="T138" s="72"/>
      <c r="AT138" s="19" t="s">
        <v>143</v>
      </c>
      <c r="AU138" s="19" t="s">
        <v>87</v>
      </c>
    </row>
    <row r="139" s="13" customFormat="1">
      <c r="B139" s="196"/>
      <c r="D139" s="186" t="s">
        <v>145</v>
      </c>
      <c r="E139" s="197" t="s">
        <v>3</v>
      </c>
      <c r="F139" s="198" t="s">
        <v>1473</v>
      </c>
      <c r="H139" s="199">
        <v>6</v>
      </c>
      <c r="I139" s="200"/>
      <c r="L139" s="196"/>
      <c r="M139" s="201"/>
      <c r="N139" s="202"/>
      <c r="O139" s="202"/>
      <c r="P139" s="202"/>
      <c r="Q139" s="202"/>
      <c r="R139" s="202"/>
      <c r="S139" s="202"/>
      <c r="T139" s="203"/>
      <c r="AT139" s="197" t="s">
        <v>145</v>
      </c>
      <c r="AU139" s="197" t="s">
        <v>87</v>
      </c>
      <c r="AV139" s="13" t="s">
        <v>87</v>
      </c>
      <c r="AW139" s="13" t="s">
        <v>37</v>
      </c>
      <c r="AX139" s="13" t="s">
        <v>77</v>
      </c>
      <c r="AY139" s="197" t="s">
        <v>134</v>
      </c>
    </row>
    <row r="140" s="14" customFormat="1">
      <c r="B140" s="204"/>
      <c r="D140" s="186" t="s">
        <v>145</v>
      </c>
      <c r="E140" s="205" t="s">
        <v>3</v>
      </c>
      <c r="F140" s="206" t="s">
        <v>192</v>
      </c>
      <c r="H140" s="207">
        <v>6</v>
      </c>
      <c r="I140" s="208"/>
      <c r="L140" s="204"/>
      <c r="M140" s="209"/>
      <c r="N140" s="210"/>
      <c r="O140" s="210"/>
      <c r="P140" s="210"/>
      <c r="Q140" s="210"/>
      <c r="R140" s="210"/>
      <c r="S140" s="210"/>
      <c r="T140" s="211"/>
      <c r="AT140" s="205" t="s">
        <v>145</v>
      </c>
      <c r="AU140" s="205" t="s">
        <v>87</v>
      </c>
      <c r="AV140" s="14" t="s">
        <v>141</v>
      </c>
      <c r="AW140" s="14" t="s">
        <v>37</v>
      </c>
      <c r="AX140" s="14" t="s">
        <v>85</v>
      </c>
      <c r="AY140" s="205" t="s">
        <v>134</v>
      </c>
    </row>
    <row r="141" s="1" customFormat="1" ht="24" customHeight="1">
      <c r="B141" s="172"/>
      <c r="C141" s="215" t="s">
        <v>217</v>
      </c>
      <c r="D141" s="215" t="s">
        <v>502</v>
      </c>
      <c r="E141" s="216" t="s">
        <v>1474</v>
      </c>
      <c r="F141" s="217" t="s">
        <v>1475</v>
      </c>
      <c r="G141" s="218" t="s">
        <v>304</v>
      </c>
      <c r="H141" s="219">
        <v>6</v>
      </c>
      <c r="I141" s="220"/>
      <c r="J141" s="221">
        <f>ROUND(I141*H141,2)</f>
        <v>0</v>
      </c>
      <c r="K141" s="217" t="s">
        <v>140</v>
      </c>
      <c r="L141" s="222"/>
      <c r="M141" s="223" t="s">
        <v>3</v>
      </c>
      <c r="N141" s="224" t="s">
        <v>48</v>
      </c>
      <c r="O141" s="71"/>
      <c r="P141" s="182">
        <f>O141*H141</f>
        <v>0</v>
      </c>
      <c r="Q141" s="182">
        <v>0.016330000000000001</v>
      </c>
      <c r="R141" s="182">
        <f>Q141*H141</f>
        <v>0.097980000000000012</v>
      </c>
      <c r="S141" s="182">
        <v>0</v>
      </c>
      <c r="T141" s="183">
        <f>S141*H141</f>
        <v>0</v>
      </c>
      <c r="AR141" s="184" t="s">
        <v>176</v>
      </c>
      <c r="AT141" s="184" t="s">
        <v>502</v>
      </c>
      <c r="AU141" s="184" t="s">
        <v>87</v>
      </c>
      <c r="AY141" s="19" t="s">
        <v>134</v>
      </c>
      <c r="BE141" s="185">
        <f>IF(N141="základní",J141,0)</f>
        <v>0</v>
      </c>
      <c r="BF141" s="185">
        <f>IF(N141="snížená",J141,0)</f>
        <v>0</v>
      </c>
      <c r="BG141" s="185">
        <f>IF(N141="zákl. přenesená",J141,0)</f>
        <v>0</v>
      </c>
      <c r="BH141" s="185">
        <f>IF(N141="sníž. přenesená",J141,0)</f>
        <v>0</v>
      </c>
      <c r="BI141" s="185">
        <f>IF(N141="nulová",J141,0)</f>
        <v>0</v>
      </c>
      <c r="BJ141" s="19" t="s">
        <v>85</v>
      </c>
      <c r="BK141" s="185">
        <f>ROUND(I141*H141,2)</f>
        <v>0</v>
      </c>
      <c r="BL141" s="19" t="s">
        <v>141</v>
      </c>
      <c r="BM141" s="184" t="s">
        <v>1476</v>
      </c>
    </row>
    <row r="142" s="1" customFormat="1" ht="36" customHeight="1">
      <c r="B142" s="172"/>
      <c r="C142" s="173" t="s">
        <v>221</v>
      </c>
      <c r="D142" s="173" t="s">
        <v>136</v>
      </c>
      <c r="E142" s="174" t="s">
        <v>1477</v>
      </c>
      <c r="F142" s="175" t="s">
        <v>1478</v>
      </c>
      <c r="G142" s="176" t="s">
        <v>150</v>
      </c>
      <c r="H142" s="177">
        <v>15</v>
      </c>
      <c r="I142" s="178"/>
      <c r="J142" s="179">
        <f>ROUND(I142*H142,2)</f>
        <v>0</v>
      </c>
      <c r="K142" s="175" t="s">
        <v>140</v>
      </c>
      <c r="L142" s="38"/>
      <c r="M142" s="180" t="s">
        <v>3</v>
      </c>
      <c r="N142" s="181" t="s">
        <v>48</v>
      </c>
      <c r="O142" s="71"/>
      <c r="P142" s="182">
        <f>O142*H142</f>
        <v>0</v>
      </c>
      <c r="Q142" s="182">
        <v>0</v>
      </c>
      <c r="R142" s="182">
        <f>Q142*H142</f>
        <v>0</v>
      </c>
      <c r="S142" s="182">
        <v>0</v>
      </c>
      <c r="T142" s="183">
        <f>S142*H142</f>
        <v>0</v>
      </c>
      <c r="AR142" s="184" t="s">
        <v>141</v>
      </c>
      <c r="AT142" s="184" t="s">
        <v>136</v>
      </c>
      <c r="AU142" s="184" t="s">
        <v>87</v>
      </c>
      <c r="AY142" s="19" t="s">
        <v>134</v>
      </c>
      <c r="BE142" s="185">
        <f>IF(N142="základní",J142,0)</f>
        <v>0</v>
      </c>
      <c r="BF142" s="185">
        <f>IF(N142="snížená",J142,0)</f>
        <v>0</v>
      </c>
      <c r="BG142" s="185">
        <f>IF(N142="zákl. přenesená",J142,0)</f>
        <v>0</v>
      </c>
      <c r="BH142" s="185">
        <f>IF(N142="sníž. přenesená",J142,0)</f>
        <v>0</v>
      </c>
      <c r="BI142" s="185">
        <f>IF(N142="nulová",J142,0)</f>
        <v>0</v>
      </c>
      <c r="BJ142" s="19" t="s">
        <v>85</v>
      </c>
      <c r="BK142" s="185">
        <f>ROUND(I142*H142,2)</f>
        <v>0</v>
      </c>
      <c r="BL142" s="19" t="s">
        <v>141</v>
      </c>
      <c r="BM142" s="184" t="s">
        <v>1479</v>
      </c>
    </row>
    <row r="143" s="1" customFormat="1">
      <c r="B143" s="38"/>
      <c r="D143" s="186" t="s">
        <v>143</v>
      </c>
      <c r="F143" s="187" t="s">
        <v>1480</v>
      </c>
      <c r="I143" s="115"/>
      <c r="L143" s="38"/>
      <c r="M143" s="188"/>
      <c r="N143" s="71"/>
      <c r="O143" s="71"/>
      <c r="P143" s="71"/>
      <c r="Q143" s="71"/>
      <c r="R143" s="71"/>
      <c r="S143" s="71"/>
      <c r="T143" s="72"/>
      <c r="AT143" s="19" t="s">
        <v>143</v>
      </c>
      <c r="AU143" s="19" t="s">
        <v>87</v>
      </c>
    </row>
    <row r="144" s="1" customFormat="1" ht="36" customHeight="1">
      <c r="B144" s="172"/>
      <c r="C144" s="173" t="s">
        <v>225</v>
      </c>
      <c r="D144" s="173" t="s">
        <v>136</v>
      </c>
      <c r="E144" s="174" t="s">
        <v>1481</v>
      </c>
      <c r="F144" s="175" t="s">
        <v>1482</v>
      </c>
      <c r="G144" s="176" t="s">
        <v>150</v>
      </c>
      <c r="H144" s="177">
        <v>7</v>
      </c>
      <c r="I144" s="178"/>
      <c r="J144" s="179">
        <f>ROUND(I144*H144,2)</f>
        <v>0</v>
      </c>
      <c r="K144" s="175" t="s">
        <v>140</v>
      </c>
      <c r="L144" s="38"/>
      <c r="M144" s="180" t="s">
        <v>3</v>
      </c>
      <c r="N144" s="181" t="s">
        <v>48</v>
      </c>
      <c r="O144" s="71"/>
      <c r="P144" s="182">
        <f>O144*H144</f>
        <v>0</v>
      </c>
      <c r="Q144" s="182">
        <v>0</v>
      </c>
      <c r="R144" s="182">
        <f>Q144*H144</f>
        <v>0</v>
      </c>
      <c r="S144" s="182">
        <v>0</v>
      </c>
      <c r="T144" s="183">
        <f>S144*H144</f>
        <v>0</v>
      </c>
      <c r="AR144" s="184" t="s">
        <v>141</v>
      </c>
      <c r="AT144" s="184" t="s">
        <v>136</v>
      </c>
      <c r="AU144" s="184" t="s">
        <v>87</v>
      </c>
      <c r="AY144" s="19" t="s">
        <v>134</v>
      </c>
      <c r="BE144" s="185">
        <f>IF(N144="základní",J144,0)</f>
        <v>0</v>
      </c>
      <c r="BF144" s="185">
        <f>IF(N144="snížená",J144,0)</f>
        <v>0</v>
      </c>
      <c r="BG144" s="185">
        <f>IF(N144="zákl. přenesená",J144,0)</f>
        <v>0</v>
      </c>
      <c r="BH144" s="185">
        <f>IF(N144="sníž. přenesená",J144,0)</f>
        <v>0</v>
      </c>
      <c r="BI144" s="185">
        <f>IF(N144="nulová",J144,0)</f>
        <v>0</v>
      </c>
      <c r="BJ144" s="19" t="s">
        <v>85</v>
      </c>
      <c r="BK144" s="185">
        <f>ROUND(I144*H144,2)</f>
        <v>0</v>
      </c>
      <c r="BL144" s="19" t="s">
        <v>141</v>
      </c>
      <c r="BM144" s="184" t="s">
        <v>1483</v>
      </c>
    </row>
    <row r="145" s="1" customFormat="1">
      <c r="B145" s="38"/>
      <c r="D145" s="186" t="s">
        <v>143</v>
      </c>
      <c r="F145" s="187" t="s">
        <v>1480</v>
      </c>
      <c r="I145" s="115"/>
      <c r="L145" s="38"/>
      <c r="M145" s="188"/>
      <c r="N145" s="71"/>
      <c r="O145" s="71"/>
      <c r="P145" s="71"/>
      <c r="Q145" s="71"/>
      <c r="R145" s="71"/>
      <c r="S145" s="71"/>
      <c r="T145" s="72"/>
      <c r="AT145" s="19" t="s">
        <v>143</v>
      </c>
      <c r="AU145" s="19" t="s">
        <v>87</v>
      </c>
    </row>
    <row r="146" s="1" customFormat="1" ht="16.5" customHeight="1">
      <c r="B146" s="172"/>
      <c r="C146" s="215" t="s">
        <v>229</v>
      </c>
      <c r="D146" s="215" t="s">
        <v>502</v>
      </c>
      <c r="E146" s="216" t="s">
        <v>1484</v>
      </c>
      <c r="F146" s="217" t="s">
        <v>1485</v>
      </c>
      <c r="G146" s="218" t="s">
        <v>150</v>
      </c>
      <c r="H146" s="219">
        <v>3</v>
      </c>
      <c r="I146" s="220"/>
      <c r="J146" s="221">
        <f>ROUND(I146*H146,2)</f>
        <v>0</v>
      </c>
      <c r="K146" s="217" t="s">
        <v>140</v>
      </c>
      <c r="L146" s="222"/>
      <c r="M146" s="223" t="s">
        <v>3</v>
      </c>
      <c r="N146" s="224" t="s">
        <v>48</v>
      </c>
      <c r="O146" s="71"/>
      <c r="P146" s="182">
        <f>O146*H146</f>
        <v>0</v>
      </c>
      <c r="Q146" s="182">
        <v>0.0018</v>
      </c>
      <c r="R146" s="182">
        <f>Q146*H146</f>
        <v>0.0054000000000000003</v>
      </c>
      <c r="S146" s="182">
        <v>0</v>
      </c>
      <c r="T146" s="183">
        <f>S146*H146</f>
        <v>0</v>
      </c>
      <c r="AR146" s="184" t="s">
        <v>176</v>
      </c>
      <c r="AT146" s="184" t="s">
        <v>502</v>
      </c>
      <c r="AU146" s="184" t="s">
        <v>87</v>
      </c>
      <c r="AY146" s="19" t="s">
        <v>134</v>
      </c>
      <c r="BE146" s="185">
        <f>IF(N146="základní",J146,0)</f>
        <v>0</v>
      </c>
      <c r="BF146" s="185">
        <f>IF(N146="snížená",J146,0)</f>
        <v>0</v>
      </c>
      <c r="BG146" s="185">
        <f>IF(N146="zákl. přenesená",J146,0)</f>
        <v>0</v>
      </c>
      <c r="BH146" s="185">
        <f>IF(N146="sníž. přenesená",J146,0)</f>
        <v>0</v>
      </c>
      <c r="BI146" s="185">
        <f>IF(N146="nulová",J146,0)</f>
        <v>0</v>
      </c>
      <c r="BJ146" s="19" t="s">
        <v>85</v>
      </c>
      <c r="BK146" s="185">
        <f>ROUND(I146*H146,2)</f>
        <v>0</v>
      </c>
      <c r="BL146" s="19" t="s">
        <v>141</v>
      </c>
      <c r="BM146" s="184" t="s">
        <v>1486</v>
      </c>
    </row>
    <row r="147" s="1" customFormat="1" ht="16.5" customHeight="1">
      <c r="B147" s="172"/>
      <c r="C147" s="215" t="s">
        <v>233</v>
      </c>
      <c r="D147" s="215" t="s">
        <v>502</v>
      </c>
      <c r="E147" s="216" t="s">
        <v>1487</v>
      </c>
      <c r="F147" s="217" t="s">
        <v>1488</v>
      </c>
      <c r="G147" s="218" t="s">
        <v>150</v>
      </c>
      <c r="H147" s="219">
        <v>4</v>
      </c>
      <c r="I147" s="220"/>
      <c r="J147" s="221">
        <f>ROUND(I147*H147,2)</f>
        <v>0</v>
      </c>
      <c r="K147" s="217" t="s">
        <v>140</v>
      </c>
      <c r="L147" s="222"/>
      <c r="M147" s="223" t="s">
        <v>3</v>
      </c>
      <c r="N147" s="224" t="s">
        <v>48</v>
      </c>
      <c r="O147" s="71"/>
      <c r="P147" s="182">
        <f>O147*H147</f>
        <v>0</v>
      </c>
      <c r="Q147" s="182">
        <v>0.0067000000000000002</v>
      </c>
      <c r="R147" s="182">
        <f>Q147*H147</f>
        <v>0.026800000000000001</v>
      </c>
      <c r="S147" s="182">
        <v>0</v>
      </c>
      <c r="T147" s="183">
        <f>S147*H147</f>
        <v>0</v>
      </c>
      <c r="AR147" s="184" t="s">
        <v>176</v>
      </c>
      <c r="AT147" s="184" t="s">
        <v>502</v>
      </c>
      <c r="AU147" s="184" t="s">
        <v>87</v>
      </c>
      <c r="AY147" s="19" t="s">
        <v>134</v>
      </c>
      <c r="BE147" s="185">
        <f>IF(N147="základní",J147,0)</f>
        <v>0</v>
      </c>
      <c r="BF147" s="185">
        <f>IF(N147="snížená",J147,0)</f>
        <v>0</v>
      </c>
      <c r="BG147" s="185">
        <f>IF(N147="zákl. přenesená",J147,0)</f>
        <v>0</v>
      </c>
      <c r="BH147" s="185">
        <f>IF(N147="sníž. přenesená",J147,0)</f>
        <v>0</v>
      </c>
      <c r="BI147" s="185">
        <f>IF(N147="nulová",J147,0)</f>
        <v>0</v>
      </c>
      <c r="BJ147" s="19" t="s">
        <v>85</v>
      </c>
      <c r="BK147" s="185">
        <f>ROUND(I147*H147,2)</f>
        <v>0</v>
      </c>
      <c r="BL147" s="19" t="s">
        <v>141</v>
      </c>
      <c r="BM147" s="184" t="s">
        <v>1489</v>
      </c>
    </row>
    <row r="148" s="1" customFormat="1" ht="16.5" customHeight="1">
      <c r="B148" s="172"/>
      <c r="C148" s="173" t="s">
        <v>8</v>
      </c>
      <c r="D148" s="173" t="s">
        <v>136</v>
      </c>
      <c r="E148" s="174" t="s">
        <v>1490</v>
      </c>
      <c r="F148" s="175" t="s">
        <v>1491</v>
      </c>
      <c r="G148" s="176" t="s">
        <v>304</v>
      </c>
      <c r="H148" s="177">
        <v>36</v>
      </c>
      <c r="I148" s="178"/>
      <c r="J148" s="179">
        <f>ROUND(I148*H148,2)</f>
        <v>0</v>
      </c>
      <c r="K148" s="175" t="s">
        <v>140</v>
      </c>
      <c r="L148" s="38"/>
      <c r="M148" s="180" t="s">
        <v>3</v>
      </c>
      <c r="N148" s="181" t="s">
        <v>48</v>
      </c>
      <c r="O148" s="71"/>
      <c r="P148" s="182">
        <f>O148*H148</f>
        <v>0</v>
      </c>
      <c r="Q148" s="182">
        <v>0</v>
      </c>
      <c r="R148" s="182">
        <f>Q148*H148</f>
        <v>0</v>
      </c>
      <c r="S148" s="182">
        <v>0</v>
      </c>
      <c r="T148" s="183">
        <f>S148*H148</f>
        <v>0</v>
      </c>
      <c r="AR148" s="184" t="s">
        <v>141</v>
      </c>
      <c r="AT148" s="184" t="s">
        <v>136</v>
      </c>
      <c r="AU148" s="184" t="s">
        <v>87</v>
      </c>
      <c r="AY148" s="19" t="s">
        <v>134</v>
      </c>
      <c r="BE148" s="185">
        <f>IF(N148="základní",J148,0)</f>
        <v>0</v>
      </c>
      <c r="BF148" s="185">
        <f>IF(N148="snížená",J148,0)</f>
        <v>0</v>
      </c>
      <c r="BG148" s="185">
        <f>IF(N148="zákl. přenesená",J148,0)</f>
        <v>0</v>
      </c>
      <c r="BH148" s="185">
        <f>IF(N148="sníž. přenesená",J148,0)</f>
        <v>0</v>
      </c>
      <c r="BI148" s="185">
        <f>IF(N148="nulová",J148,0)</f>
        <v>0</v>
      </c>
      <c r="BJ148" s="19" t="s">
        <v>85</v>
      </c>
      <c r="BK148" s="185">
        <f>ROUND(I148*H148,2)</f>
        <v>0</v>
      </c>
      <c r="BL148" s="19" t="s">
        <v>141</v>
      </c>
      <c r="BM148" s="184" t="s">
        <v>1492</v>
      </c>
    </row>
    <row r="149" s="1" customFormat="1">
      <c r="B149" s="38"/>
      <c r="D149" s="186" t="s">
        <v>143</v>
      </c>
      <c r="F149" s="187" t="s">
        <v>1493</v>
      </c>
      <c r="I149" s="115"/>
      <c r="L149" s="38"/>
      <c r="M149" s="188"/>
      <c r="N149" s="71"/>
      <c r="O149" s="71"/>
      <c r="P149" s="71"/>
      <c r="Q149" s="71"/>
      <c r="R149" s="71"/>
      <c r="S149" s="71"/>
      <c r="T149" s="72"/>
      <c r="AT149" s="19" t="s">
        <v>143</v>
      </c>
      <c r="AU149" s="19" t="s">
        <v>87</v>
      </c>
    </row>
    <row r="150" s="1" customFormat="1" ht="24" customHeight="1">
      <c r="B150" s="172"/>
      <c r="C150" s="173" t="s">
        <v>240</v>
      </c>
      <c r="D150" s="173" t="s">
        <v>136</v>
      </c>
      <c r="E150" s="174" t="s">
        <v>1494</v>
      </c>
      <c r="F150" s="175" t="s">
        <v>1495</v>
      </c>
      <c r="G150" s="176" t="s">
        <v>150</v>
      </c>
      <c r="H150" s="177">
        <v>2</v>
      </c>
      <c r="I150" s="178"/>
      <c r="J150" s="179">
        <f>ROUND(I150*H150,2)</f>
        <v>0</v>
      </c>
      <c r="K150" s="175" t="s">
        <v>140</v>
      </c>
      <c r="L150" s="38"/>
      <c r="M150" s="180" t="s">
        <v>3</v>
      </c>
      <c r="N150" s="181" t="s">
        <v>48</v>
      </c>
      <c r="O150" s="71"/>
      <c r="P150" s="182">
        <f>O150*H150</f>
        <v>0</v>
      </c>
      <c r="Q150" s="182">
        <v>0.46009</v>
      </c>
      <c r="R150" s="182">
        <f>Q150*H150</f>
        <v>0.92018</v>
      </c>
      <c r="S150" s="182">
        <v>0</v>
      </c>
      <c r="T150" s="183">
        <f>S150*H150</f>
        <v>0</v>
      </c>
      <c r="AR150" s="184" t="s">
        <v>141</v>
      </c>
      <c r="AT150" s="184" t="s">
        <v>136</v>
      </c>
      <c r="AU150" s="184" t="s">
        <v>87</v>
      </c>
      <c r="AY150" s="19" t="s">
        <v>134</v>
      </c>
      <c r="BE150" s="185">
        <f>IF(N150="základní",J150,0)</f>
        <v>0</v>
      </c>
      <c r="BF150" s="185">
        <f>IF(N150="snížená",J150,0)</f>
        <v>0</v>
      </c>
      <c r="BG150" s="185">
        <f>IF(N150="zákl. přenesená",J150,0)</f>
        <v>0</v>
      </c>
      <c r="BH150" s="185">
        <f>IF(N150="sníž. přenesená",J150,0)</f>
        <v>0</v>
      </c>
      <c r="BI150" s="185">
        <f>IF(N150="nulová",J150,0)</f>
        <v>0</v>
      </c>
      <c r="BJ150" s="19" t="s">
        <v>85</v>
      </c>
      <c r="BK150" s="185">
        <f>ROUND(I150*H150,2)</f>
        <v>0</v>
      </c>
      <c r="BL150" s="19" t="s">
        <v>141</v>
      </c>
      <c r="BM150" s="184" t="s">
        <v>1496</v>
      </c>
    </row>
    <row r="151" s="1" customFormat="1">
      <c r="B151" s="38"/>
      <c r="D151" s="186" t="s">
        <v>143</v>
      </c>
      <c r="F151" s="187" t="s">
        <v>1493</v>
      </c>
      <c r="I151" s="115"/>
      <c r="L151" s="38"/>
      <c r="M151" s="188"/>
      <c r="N151" s="71"/>
      <c r="O151" s="71"/>
      <c r="P151" s="71"/>
      <c r="Q151" s="71"/>
      <c r="R151" s="71"/>
      <c r="S151" s="71"/>
      <c r="T151" s="72"/>
      <c r="AT151" s="19" t="s">
        <v>143</v>
      </c>
      <c r="AU151" s="19" t="s">
        <v>87</v>
      </c>
    </row>
    <row r="152" s="1" customFormat="1" ht="16.5" customHeight="1">
      <c r="B152" s="172"/>
      <c r="C152" s="215" t="s">
        <v>244</v>
      </c>
      <c r="D152" s="215" t="s">
        <v>502</v>
      </c>
      <c r="E152" s="216" t="s">
        <v>1497</v>
      </c>
      <c r="F152" s="217" t="s">
        <v>1498</v>
      </c>
      <c r="G152" s="218" t="s">
        <v>304</v>
      </c>
      <c r="H152" s="219">
        <v>24</v>
      </c>
      <c r="I152" s="220"/>
      <c r="J152" s="221">
        <f>ROUND(I152*H152,2)</f>
        <v>0</v>
      </c>
      <c r="K152" s="217" t="s">
        <v>140</v>
      </c>
      <c r="L152" s="222"/>
      <c r="M152" s="223" t="s">
        <v>3</v>
      </c>
      <c r="N152" s="224" t="s">
        <v>48</v>
      </c>
      <c r="O152" s="71"/>
      <c r="P152" s="182">
        <f>O152*H152</f>
        <v>0</v>
      </c>
      <c r="Q152" s="182">
        <v>2.0000000000000002E-05</v>
      </c>
      <c r="R152" s="182">
        <f>Q152*H152</f>
        <v>0.00048000000000000007</v>
      </c>
      <c r="S152" s="182">
        <v>0</v>
      </c>
      <c r="T152" s="183">
        <f>S152*H152</f>
        <v>0</v>
      </c>
      <c r="AR152" s="184" t="s">
        <v>176</v>
      </c>
      <c r="AT152" s="184" t="s">
        <v>502</v>
      </c>
      <c r="AU152" s="184" t="s">
        <v>87</v>
      </c>
      <c r="AY152" s="19" t="s">
        <v>134</v>
      </c>
      <c r="BE152" s="185">
        <f>IF(N152="základní",J152,0)</f>
        <v>0</v>
      </c>
      <c r="BF152" s="185">
        <f>IF(N152="snížená",J152,0)</f>
        <v>0</v>
      </c>
      <c r="BG152" s="185">
        <f>IF(N152="zákl. přenesená",J152,0)</f>
        <v>0</v>
      </c>
      <c r="BH152" s="185">
        <f>IF(N152="sníž. přenesená",J152,0)</f>
        <v>0</v>
      </c>
      <c r="BI152" s="185">
        <f>IF(N152="nulová",J152,0)</f>
        <v>0</v>
      </c>
      <c r="BJ152" s="19" t="s">
        <v>85</v>
      </c>
      <c r="BK152" s="185">
        <f>ROUND(I152*H152,2)</f>
        <v>0</v>
      </c>
      <c r="BL152" s="19" t="s">
        <v>141</v>
      </c>
      <c r="BM152" s="184" t="s">
        <v>1499</v>
      </c>
    </row>
    <row r="153" s="1" customFormat="1" ht="16.5" customHeight="1">
      <c r="B153" s="172"/>
      <c r="C153" s="215" t="s">
        <v>248</v>
      </c>
      <c r="D153" s="215" t="s">
        <v>502</v>
      </c>
      <c r="E153" s="216" t="s">
        <v>1500</v>
      </c>
      <c r="F153" s="217" t="s">
        <v>1501</v>
      </c>
      <c r="G153" s="218" t="s">
        <v>150</v>
      </c>
      <c r="H153" s="219">
        <v>3</v>
      </c>
      <c r="I153" s="220"/>
      <c r="J153" s="221">
        <f>ROUND(I153*H153,2)</f>
        <v>0</v>
      </c>
      <c r="K153" s="217" t="s">
        <v>1007</v>
      </c>
      <c r="L153" s="222"/>
      <c r="M153" s="223" t="s">
        <v>3</v>
      </c>
      <c r="N153" s="224" t="s">
        <v>48</v>
      </c>
      <c r="O153" s="71"/>
      <c r="P153" s="182">
        <f>O153*H153</f>
        <v>0</v>
      </c>
      <c r="Q153" s="182">
        <v>0</v>
      </c>
      <c r="R153" s="182">
        <f>Q153*H153</f>
        <v>0</v>
      </c>
      <c r="S153" s="182">
        <v>0</v>
      </c>
      <c r="T153" s="183">
        <f>S153*H153</f>
        <v>0</v>
      </c>
      <c r="AR153" s="184" t="s">
        <v>176</v>
      </c>
      <c r="AT153" s="184" t="s">
        <v>502</v>
      </c>
      <c r="AU153" s="184" t="s">
        <v>87</v>
      </c>
      <c r="AY153" s="19" t="s">
        <v>134</v>
      </c>
      <c r="BE153" s="185">
        <f>IF(N153="základní",J153,0)</f>
        <v>0</v>
      </c>
      <c r="BF153" s="185">
        <f>IF(N153="snížená",J153,0)</f>
        <v>0</v>
      </c>
      <c r="BG153" s="185">
        <f>IF(N153="zákl. přenesená",J153,0)</f>
        <v>0</v>
      </c>
      <c r="BH153" s="185">
        <f>IF(N153="sníž. přenesená",J153,0)</f>
        <v>0</v>
      </c>
      <c r="BI153" s="185">
        <f>IF(N153="nulová",J153,0)</f>
        <v>0</v>
      </c>
      <c r="BJ153" s="19" t="s">
        <v>85</v>
      </c>
      <c r="BK153" s="185">
        <f>ROUND(I153*H153,2)</f>
        <v>0</v>
      </c>
      <c r="BL153" s="19" t="s">
        <v>141</v>
      </c>
      <c r="BM153" s="184" t="s">
        <v>1502</v>
      </c>
    </row>
    <row r="154" s="1" customFormat="1" ht="24" customHeight="1">
      <c r="B154" s="172"/>
      <c r="C154" s="215" t="s">
        <v>252</v>
      </c>
      <c r="D154" s="215" t="s">
        <v>502</v>
      </c>
      <c r="E154" s="216" t="s">
        <v>1503</v>
      </c>
      <c r="F154" s="217" t="s">
        <v>1504</v>
      </c>
      <c r="G154" s="218" t="s">
        <v>150</v>
      </c>
      <c r="H154" s="219">
        <v>2</v>
      </c>
      <c r="I154" s="220"/>
      <c r="J154" s="221">
        <f>ROUND(I154*H154,2)</f>
        <v>0</v>
      </c>
      <c r="K154" s="217" t="s">
        <v>140</v>
      </c>
      <c r="L154" s="222"/>
      <c r="M154" s="223" t="s">
        <v>3</v>
      </c>
      <c r="N154" s="224" t="s">
        <v>48</v>
      </c>
      <c r="O154" s="71"/>
      <c r="P154" s="182">
        <f>O154*H154</f>
        <v>0</v>
      </c>
      <c r="Q154" s="182">
        <v>0.001</v>
      </c>
      <c r="R154" s="182">
        <f>Q154*H154</f>
        <v>0.002</v>
      </c>
      <c r="S154" s="182">
        <v>0</v>
      </c>
      <c r="T154" s="183">
        <f>S154*H154</f>
        <v>0</v>
      </c>
      <c r="AR154" s="184" t="s">
        <v>176</v>
      </c>
      <c r="AT154" s="184" t="s">
        <v>502</v>
      </c>
      <c r="AU154" s="184" t="s">
        <v>87</v>
      </c>
      <c r="AY154" s="19" t="s">
        <v>134</v>
      </c>
      <c r="BE154" s="185">
        <f>IF(N154="základní",J154,0)</f>
        <v>0</v>
      </c>
      <c r="BF154" s="185">
        <f>IF(N154="snížená",J154,0)</f>
        <v>0</v>
      </c>
      <c r="BG154" s="185">
        <f>IF(N154="zákl. přenesená",J154,0)</f>
        <v>0</v>
      </c>
      <c r="BH154" s="185">
        <f>IF(N154="sníž. přenesená",J154,0)</f>
        <v>0</v>
      </c>
      <c r="BI154" s="185">
        <f>IF(N154="nulová",J154,0)</f>
        <v>0</v>
      </c>
      <c r="BJ154" s="19" t="s">
        <v>85</v>
      </c>
      <c r="BK154" s="185">
        <f>ROUND(I154*H154,2)</f>
        <v>0</v>
      </c>
      <c r="BL154" s="19" t="s">
        <v>141</v>
      </c>
      <c r="BM154" s="184" t="s">
        <v>1505</v>
      </c>
    </row>
    <row r="155" s="1" customFormat="1" ht="24" customHeight="1">
      <c r="B155" s="172"/>
      <c r="C155" s="215" t="s">
        <v>256</v>
      </c>
      <c r="D155" s="215" t="s">
        <v>502</v>
      </c>
      <c r="E155" s="216" t="s">
        <v>1506</v>
      </c>
      <c r="F155" s="217" t="s">
        <v>1507</v>
      </c>
      <c r="G155" s="218" t="s">
        <v>150</v>
      </c>
      <c r="H155" s="219">
        <v>4</v>
      </c>
      <c r="I155" s="220"/>
      <c r="J155" s="221">
        <f>ROUND(I155*H155,2)</f>
        <v>0</v>
      </c>
      <c r="K155" s="217" t="s">
        <v>140</v>
      </c>
      <c r="L155" s="222"/>
      <c r="M155" s="223" t="s">
        <v>3</v>
      </c>
      <c r="N155" s="224" t="s">
        <v>48</v>
      </c>
      <c r="O155" s="71"/>
      <c r="P155" s="182">
        <f>O155*H155</f>
        <v>0</v>
      </c>
      <c r="Q155" s="182">
        <v>0.00010000000000000001</v>
      </c>
      <c r="R155" s="182">
        <f>Q155*H155</f>
        <v>0.00040000000000000002</v>
      </c>
      <c r="S155" s="182">
        <v>0</v>
      </c>
      <c r="T155" s="183">
        <f>S155*H155</f>
        <v>0</v>
      </c>
      <c r="AR155" s="184" t="s">
        <v>176</v>
      </c>
      <c r="AT155" s="184" t="s">
        <v>502</v>
      </c>
      <c r="AU155" s="184" t="s">
        <v>87</v>
      </c>
      <c r="AY155" s="19" t="s">
        <v>134</v>
      </c>
      <c r="BE155" s="185">
        <f>IF(N155="základní",J155,0)</f>
        <v>0</v>
      </c>
      <c r="BF155" s="185">
        <f>IF(N155="snížená",J155,0)</f>
        <v>0</v>
      </c>
      <c r="BG155" s="185">
        <f>IF(N155="zákl. přenesená",J155,0)</f>
        <v>0</v>
      </c>
      <c r="BH155" s="185">
        <f>IF(N155="sníž. přenesená",J155,0)</f>
        <v>0</v>
      </c>
      <c r="BI155" s="185">
        <f>IF(N155="nulová",J155,0)</f>
        <v>0</v>
      </c>
      <c r="BJ155" s="19" t="s">
        <v>85</v>
      </c>
      <c r="BK155" s="185">
        <f>ROUND(I155*H155,2)</f>
        <v>0</v>
      </c>
      <c r="BL155" s="19" t="s">
        <v>141</v>
      </c>
      <c r="BM155" s="184" t="s">
        <v>1508</v>
      </c>
    </row>
    <row r="156" s="1" customFormat="1" ht="16.5" customHeight="1">
      <c r="B156" s="172"/>
      <c r="C156" s="215" t="s">
        <v>262</v>
      </c>
      <c r="D156" s="215" t="s">
        <v>502</v>
      </c>
      <c r="E156" s="216" t="s">
        <v>1509</v>
      </c>
      <c r="F156" s="217" t="s">
        <v>1510</v>
      </c>
      <c r="G156" s="218" t="s">
        <v>304</v>
      </c>
      <c r="H156" s="219">
        <v>24</v>
      </c>
      <c r="I156" s="220"/>
      <c r="J156" s="221">
        <f>ROUND(I156*H156,2)</f>
        <v>0</v>
      </c>
      <c r="K156" s="217" t="s">
        <v>140</v>
      </c>
      <c r="L156" s="222"/>
      <c r="M156" s="223" t="s">
        <v>3</v>
      </c>
      <c r="N156" s="224" t="s">
        <v>48</v>
      </c>
      <c r="O156" s="71"/>
      <c r="P156" s="182">
        <f>O156*H156</f>
        <v>0</v>
      </c>
      <c r="Q156" s="182">
        <v>5.0000000000000002E-05</v>
      </c>
      <c r="R156" s="182">
        <f>Q156*H156</f>
        <v>0.0012000000000000001</v>
      </c>
      <c r="S156" s="182">
        <v>0</v>
      </c>
      <c r="T156" s="183">
        <f>S156*H156</f>
        <v>0</v>
      </c>
      <c r="AR156" s="184" t="s">
        <v>176</v>
      </c>
      <c r="AT156" s="184" t="s">
        <v>502</v>
      </c>
      <c r="AU156" s="184" t="s">
        <v>87</v>
      </c>
      <c r="AY156" s="19" t="s">
        <v>134</v>
      </c>
      <c r="BE156" s="185">
        <f>IF(N156="základní",J156,0)</f>
        <v>0</v>
      </c>
      <c r="BF156" s="185">
        <f>IF(N156="snížená",J156,0)</f>
        <v>0</v>
      </c>
      <c r="BG156" s="185">
        <f>IF(N156="zákl. přenesená",J156,0)</f>
        <v>0</v>
      </c>
      <c r="BH156" s="185">
        <f>IF(N156="sníž. přenesená",J156,0)</f>
        <v>0</v>
      </c>
      <c r="BI156" s="185">
        <f>IF(N156="nulová",J156,0)</f>
        <v>0</v>
      </c>
      <c r="BJ156" s="19" t="s">
        <v>85</v>
      </c>
      <c r="BK156" s="185">
        <f>ROUND(I156*H156,2)</f>
        <v>0</v>
      </c>
      <c r="BL156" s="19" t="s">
        <v>141</v>
      </c>
      <c r="BM156" s="184" t="s">
        <v>1511</v>
      </c>
    </row>
    <row r="157" s="1" customFormat="1" ht="16.5" customHeight="1">
      <c r="B157" s="172"/>
      <c r="C157" s="215" t="s">
        <v>273</v>
      </c>
      <c r="D157" s="215" t="s">
        <v>502</v>
      </c>
      <c r="E157" s="216" t="s">
        <v>1512</v>
      </c>
      <c r="F157" s="217" t="s">
        <v>1513</v>
      </c>
      <c r="G157" s="218" t="s">
        <v>150</v>
      </c>
      <c r="H157" s="219">
        <v>14</v>
      </c>
      <c r="I157" s="220"/>
      <c r="J157" s="221">
        <f>ROUND(I157*H157,2)</f>
        <v>0</v>
      </c>
      <c r="K157" s="217" t="s">
        <v>140</v>
      </c>
      <c r="L157" s="222"/>
      <c r="M157" s="223" t="s">
        <v>3</v>
      </c>
      <c r="N157" s="224" t="s">
        <v>48</v>
      </c>
      <c r="O157" s="71"/>
      <c r="P157" s="182">
        <f>O157*H157</f>
        <v>0</v>
      </c>
      <c r="Q157" s="182">
        <v>0.00181</v>
      </c>
      <c r="R157" s="182">
        <f>Q157*H157</f>
        <v>0.025340000000000001</v>
      </c>
      <c r="S157" s="182">
        <v>0</v>
      </c>
      <c r="T157" s="183">
        <f>S157*H157</f>
        <v>0</v>
      </c>
      <c r="AR157" s="184" t="s">
        <v>176</v>
      </c>
      <c r="AT157" s="184" t="s">
        <v>502</v>
      </c>
      <c r="AU157" s="184" t="s">
        <v>87</v>
      </c>
      <c r="AY157" s="19" t="s">
        <v>134</v>
      </c>
      <c r="BE157" s="185">
        <f>IF(N157="základní",J157,0)</f>
        <v>0</v>
      </c>
      <c r="BF157" s="185">
        <f>IF(N157="snížená",J157,0)</f>
        <v>0</v>
      </c>
      <c r="BG157" s="185">
        <f>IF(N157="zákl. přenesená",J157,0)</f>
        <v>0</v>
      </c>
      <c r="BH157" s="185">
        <f>IF(N157="sníž. přenesená",J157,0)</f>
        <v>0</v>
      </c>
      <c r="BI157" s="185">
        <f>IF(N157="nulová",J157,0)</f>
        <v>0</v>
      </c>
      <c r="BJ157" s="19" t="s">
        <v>85</v>
      </c>
      <c r="BK157" s="185">
        <f>ROUND(I157*H157,2)</f>
        <v>0</v>
      </c>
      <c r="BL157" s="19" t="s">
        <v>141</v>
      </c>
      <c r="BM157" s="184" t="s">
        <v>1514</v>
      </c>
    </row>
    <row r="158" s="1" customFormat="1" ht="16.5" customHeight="1">
      <c r="B158" s="172"/>
      <c r="C158" s="215" t="s">
        <v>280</v>
      </c>
      <c r="D158" s="215" t="s">
        <v>502</v>
      </c>
      <c r="E158" s="216" t="s">
        <v>1515</v>
      </c>
      <c r="F158" s="217" t="s">
        <v>1516</v>
      </c>
      <c r="G158" s="218" t="s">
        <v>150</v>
      </c>
      <c r="H158" s="219">
        <v>1</v>
      </c>
      <c r="I158" s="220"/>
      <c r="J158" s="221">
        <f>ROUND(I158*H158,2)</f>
        <v>0</v>
      </c>
      <c r="K158" s="217" t="s">
        <v>1007</v>
      </c>
      <c r="L158" s="222"/>
      <c r="M158" s="223" t="s">
        <v>3</v>
      </c>
      <c r="N158" s="224" t="s">
        <v>48</v>
      </c>
      <c r="O158" s="71"/>
      <c r="P158" s="182">
        <f>O158*H158</f>
        <v>0</v>
      </c>
      <c r="Q158" s="182">
        <v>0</v>
      </c>
      <c r="R158" s="182">
        <f>Q158*H158</f>
        <v>0</v>
      </c>
      <c r="S158" s="182">
        <v>0</v>
      </c>
      <c r="T158" s="183">
        <f>S158*H158</f>
        <v>0</v>
      </c>
      <c r="AR158" s="184" t="s">
        <v>176</v>
      </c>
      <c r="AT158" s="184" t="s">
        <v>502</v>
      </c>
      <c r="AU158" s="184" t="s">
        <v>87</v>
      </c>
      <c r="AY158" s="19" t="s">
        <v>134</v>
      </c>
      <c r="BE158" s="185">
        <f>IF(N158="základní",J158,0)</f>
        <v>0</v>
      </c>
      <c r="BF158" s="185">
        <f>IF(N158="snížená",J158,0)</f>
        <v>0</v>
      </c>
      <c r="BG158" s="185">
        <f>IF(N158="zákl. přenesená",J158,0)</f>
        <v>0</v>
      </c>
      <c r="BH158" s="185">
        <f>IF(N158="sníž. přenesená",J158,0)</f>
        <v>0</v>
      </c>
      <c r="BI158" s="185">
        <f>IF(N158="nulová",J158,0)</f>
        <v>0</v>
      </c>
      <c r="BJ158" s="19" t="s">
        <v>85</v>
      </c>
      <c r="BK158" s="185">
        <f>ROUND(I158*H158,2)</f>
        <v>0</v>
      </c>
      <c r="BL158" s="19" t="s">
        <v>141</v>
      </c>
      <c r="BM158" s="184" t="s">
        <v>1517</v>
      </c>
    </row>
    <row r="159" s="1" customFormat="1" ht="48" customHeight="1">
      <c r="B159" s="172"/>
      <c r="C159" s="173" t="s">
        <v>286</v>
      </c>
      <c r="D159" s="173" t="s">
        <v>136</v>
      </c>
      <c r="E159" s="174" t="s">
        <v>1518</v>
      </c>
      <c r="F159" s="175" t="s">
        <v>1519</v>
      </c>
      <c r="G159" s="176" t="s">
        <v>295</v>
      </c>
      <c r="H159" s="177">
        <v>27.241</v>
      </c>
      <c r="I159" s="178"/>
      <c r="J159" s="179">
        <f>ROUND(I159*H159,2)</f>
        <v>0</v>
      </c>
      <c r="K159" s="175" t="s">
        <v>140</v>
      </c>
      <c r="L159" s="38"/>
      <c r="M159" s="180" t="s">
        <v>3</v>
      </c>
      <c r="N159" s="181" t="s">
        <v>48</v>
      </c>
      <c r="O159" s="71"/>
      <c r="P159" s="182">
        <f>O159*H159</f>
        <v>0</v>
      </c>
      <c r="Q159" s="182">
        <v>0</v>
      </c>
      <c r="R159" s="182">
        <f>Q159*H159</f>
        <v>0</v>
      </c>
      <c r="S159" s="182">
        <v>0</v>
      </c>
      <c r="T159" s="183">
        <f>S159*H159</f>
        <v>0</v>
      </c>
      <c r="AR159" s="184" t="s">
        <v>141</v>
      </c>
      <c r="AT159" s="184" t="s">
        <v>136</v>
      </c>
      <c r="AU159" s="184" t="s">
        <v>87</v>
      </c>
      <c r="AY159" s="19" t="s">
        <v>134</v>
      </c>
      <c r="BE159" s="185">
        <f>IF(N159="základní",J159,0)</f>
        <v>0</v>
      </c>
      <c r="BF159" s="185">
        <f>IF(N159="snížená",J159,0)</f>
        <v>0</v>
      </c>
      <c r="BG159" s="185">
        <f>IF(N159="zákl. přenesená",J159,0)</f>
        <v>0</v>
      </c>
      <c r="BH159" s="185">
        <f>IF(N159="sníž. přenesená",J159,0)</f>
        <v>0</v>
      </c>
      <c r="BI159" s="185">
        <f>IF(N159="nulová",J159,0)</f>
        <v>0</v>
      </c>
      <c r="BJ159" s="19" t="s">
        <v>85</v>
      </c>
      <c r="BK159" s="185">
        <f>ROUND(I159*H159,2)</f>
        <v>0</v>
      </c>
      <c r="BL159" s="19" t="s">
        <v>141</v>
      </c>
      <c r="BM159" s="184" t="s">
        <v>1520</v>
      </c>
    </row>
    <row r="160" s="1" customFormat="1">
      <c r="B160" s="38"/>
      <c r="D160" s="186" t="s">
        <v>143</v>
      </c>
      <c r="F160" s="187" t="s">
        <v>1521</v>
      </c>
      <c r="I160" s="115"/>
      <c r="L160" s="38"/>
      <c r="M160" s="188"/>
      <c r="N160" s="71"/>
      <c r="O160" s="71"/>
      <c r="P160" s="71"/>
      <c r="Q160" s="71"/>
      <c r="R160" s="71"/>
      <c r="S160" s="71"/>
      <c r="T160" s="72"/>
      <c r="AT160" s="19" t="s">
        <v>143</v>
      </c>
      <c r="AU160" s="19" t="s">
        <v>87</v>
      </c>
    </row>
    <row r="161" s="11" customFormat="1" ht="25.92" customHeight="1">
      <c r="B161" s="159"/>
      <c r="D161" s="160" t="s">
        <v>76</v>
      </c>
      <c r="E161" s="161" t="s">
        <v>1115</v>
      </c>
      <c r="F161" s="161" t="s">
        <v>1116</v>
      </c>
      <c r="I161" s="162"/>
      <c r="J161" s="163">
        <f>BK161</f>
        <v>0</v>
      </c>
      <c r="L161" s="159"/>
      <c r="M161" s="164"/>
      <c r="N161" s="165"/>
      <c r="O161" s="165"/>
      <c r="P161" s="166">
        <f>P162</f>
        <v>0</v>
      </c>
      <c r="Q161" s="165"/>
      <c r="R161" s="166">
        <f>R162</f>
        <v>0</v>
      </c>
      <c r="S161" s="165"/>
      <c r="T161" s="167">
        <f>T162</f>
        <v>0</v>
      </c>
      <c r="AR161" s="160" t="s">
        <v>87</v>
      </c>
      <c r="AT161" s="168" t="s">
        <v>76</v>
      </c>
      <c r="AU161" s="168" t="s">
        <v>77</v>
      </c>
      <c r="AY161" s="160" t="s">
        <v>134</v>
      </c>
      <c r="BK161" s="169">
        <f>BK162</f>
        <v>0</v>
      </c>
    </row>
    <row r="162" s="1" customFormat="1" ht="24" customHeight="1">
      <c r="B162" s="172"/>
      <c r="C162" s="173" t="s">
        <v>301</v>
      </c>
      <c r="D162" s="173" t="s">
        <v>136</v>
      </c>
      <c r="E162" s="174" t="s">
        <v>1522</v>
      </c>
      <c r="F162" s="175" t="s">
        <v>1523</v>
      </c>
      <c r="G162" s="176" t="s">
        <v>304</v>
      </c>
      <c r="H162" s="177">
        <v>24</v>
      </c>
      <c r="I162" s="178"/>
      <c r="J162" s="179">
        <f>ROUND(I162*H162,2)</f>
        <v>0</v>
      </c>
      <c r="K162" s="175" t="s">
        <v>1007</v>
      </c>
      <c r="L162" s="38"/>
      <c r="M162" s="180" t="s">
        <v>3</v>
      </c>
      <c r="N162" s="181" t="s">
        <v>48</v>
      </c>
      <c r="O162" s="71"/>
      <c r="P162" s="182">
        <f>O162*H162</f>
        <v>0</v>
      </c>
      <c r="Q162" s="182">
        <v>0</v>
      </c>
      <c r="R162" s="182">
        <f>Q162*H162</f>
        <v>0</v>
      </c>
      <c r="S162" s="182">
        <v>0</v>
      </c>
      <c r="T162" s="183">
        <f>S162*H162</f>
        <v>0</v>
      </c>
      <c r="AR162" s="184" t="s">
        <v>217</v>
      </c>
      <c r="AT162" s="184" t="s">
        <v>136</v>
      </c>
      <c r="AU162" s="184" t="s">
        <v>85</v>
      </c>
      <c r="AY162" s="19" t="s">
        <v>134</v>
      </c>
      <c r="BE162" s="185">
        <f>IF(N162="základní",J162,0)</f>
        <v>0</v>
      </c>
      <c r="BF162" s="185">
        <f>IF(N162="snížená",J162,0)</f>
        <v>0</v>
      </c>
      <c r="BG162" s="185">
        <f>IF(N162="zákl. přenesená",J162,0)</f>
        <v>0</v>
      </c>
      <c r="BH162" s="185">
        <f>IF(N162="sníž. přenesená",J162,0)</f>
        <v>0</v>
      </c>
      <c r="BI162" s="185">
        <f>IF(N162="nulová",J162,0)</f>
        <v>0</v>
      </c>
      <c r="BJ162" s="19" t="s">
        <v>85</v>
      </c>
      <c r="BK162" s="185">
        <f>ROUND(I162*H162,2)</f>
        <v>0</v>
      </c>
      <c r="BL162" s="19" t="s">
        <v>217</v>
      </c>
      <c r="BM162" s="184" t="s">
        <v>1524</v>
      </c>
    </row>
    <row r="163" s="11" customFormat="1" ht="25.92" customHeight="1">
      <c r="B163" s="159"/>
      <c r="D163" s="160" t="s">
        <v>76</v>
      </c>
      <c r="E163" s="161" t="s">
        <v>1391</v>
      </c>
      <c r="F163" s="161" t="s">
        <v>1392</v>
      </c>
      <c r="I163" s="162"/>
      <c r="J163" s="163">
        <f>BK163</f>
        <v>0</v>
      </c>
      <c r="L163" s="159"/>
      <c r="M163" s="164"/>
      <c r="N163" s="165"/>
      <c r="O163" s="165"/>
      <c r="P163" s="166">
        <f>P164</f>
        <v>0</v>
      </c>
      <c r="Q163" s="165"/>
      <c r="R163" s="166">
        <f>R164</f>
        <v>0</v>
      </c>
      <c r="S163" s="165"/>
      <c r="T163" s="167">
        <f>T164</f>
        <v>0</v>
      </c>
      <c r="AR163" s="160" t="s">
        <v>163</v>
      </c>
      <c r="AT163" s="168" t="s">
        <v>76</v>
      </c>
      <c r="AU163" s="168" t="s">
        <v>77</v>
      </c>
      <c r="AY163" s="160" t="s">
        <v>134</v>
      </c>
      <c r="BK163" s="169">
        <f>BK164</f>
        <v>0</v>
      </c>
    </row>
    <row r="164" s="11" customFormat="1" ht="22.8" customHeight="1">
      <c r="B164" s="159"/>
      <c r="D164" s="160" t="s">
        <v>76</v>
      </c>
      <c r="E164" s="170" t="s">
        <v>1525</v>
      </c>
      <c r="F164" s="170" t="s">
        <v>1526</v>
      </c>
      <c r="I164" s="162"/>
      <c r="J164" s="171">
        <f>BK164</f>
        <v>0</v>
      </c>
      <c r="L164" s="159"/>
      <c r="M164" s="164"/>
      <c r="N164" s="165"/>
      <c r="O164" s="165"/>
      <c r="P164" s="166">
        <f>P165</f>
        <v>0</v>
      </c>
      <c r="Q164" s="165"/>
      <c r="R164" s="166">
        <f>R165</f>
        <v>0</v>
      </c>
      <c r="S164" s="165"/>
      <c r="T164" s="167">
        <f>T165</f>
        <v>0</v>
      </c>
      <c r="AR164" s="160" t="s">
        <v>163</v>
      </c>
      <c r="AT164" s="168" t="s">
        <v>76</v>
      </c>
      <c r="AU164" s="168" t="s">
        <v>85</v>
      </c>
      <c r="AY164" s="160" t="s">
        <v>134</v>
      </c>
      <c r="BK164" s="169">
        <f>BK165</f>
        <v>0</v>
      </c>
    </row>
    <row r="165" s="1" customFormat="1" ht="16.5" customHeight="1">
      <c r="B165" s="172"/>
      <c r="C165" s="173" t="s">
        <v>307</v>
      </c>
      <c r="D165" s="173" t="s">
        <v>136</v>
      </c>
      <c r="E165" s="174" t="s">
        <v>1527</v>
      </c>
      <c r="F165" s="175" t="s">
        <v>1528</v>
      </c>
      <c r="G165" s="176" t="s">
        <v>1529</v>
      </c>
      <c r="H165" s="177">
        <v>1</v>
      </c>
      <c r="I165" s="178"/>
      <c r="J165" s="179">
        <f>ROUND(I165*H165,2)</f>
        <v>0</v>
      </c>
      <c r="K165" s="175" t="s">
        <v>140</v>
      </c>
      <c r="L165" s="38"/>
      <c r="M165" s="237" t="s">
        <v>3</v>
      </c>
      <c r="N165" s="238" t="s">
        <v>48</v>
      </c>
      <c r="O165" s="235"/>
      <c r="P165" s="239">
        <f>O165*H165</f>
        <v>0</v>
      </c>
      <c r="Q165" s="239">
        <v>0</v>
      </c>
      <c r="R165" s="239">
        <f>Q165*H165</f>
        <v>0</v>
      </c>
      <c r="S165" s="239">
        <v>0</v>
      </c>
      <c r="T165" s="240">
        <f>S165*H165</f>
        <v>0</v>
      </c>
      <c r="AR165" s="184" t="s">
        <v>141</v>
      </c>
      <c r="AT165" s="184" t="s">
        <v>136</v>
      </c>
      <c r="AU165" s="184" t="s">
        <v>87</v>
      </c>
      <c r="AY165" s="19" t="s">
        <v>134</v>
      </c>
      <c r="BE165" s="185">
        <f>IF(N165="základní",J165,0)</f>
        <v>0</v>
      </c>
      <c r="BF165" s="185">
        <f>IF(N165="snížená",J165,0)</f>
        <v>0</v>
      </c>
      <c r="BG165" s="185">
        <f>IF(N165="zákl. přenesená",J165,0)</f>
        <v>0</v>
      </c>
      <c r="BH165" s="185">
        <f>IF(N165="sníž. přenesená",J165,0)</f>
        <v>0</v>
      </c>
      <c r="BI165" s="185">
        <f>IF(N165="nulová",J165,0)</f>
        <v>0</v>
      </c>
      <c r="BJ165" s="19" t="s">
        <v>85</v>
      </c>
      <c r="BK165" s="185">
        <f>ROUND(I165*H165,2)</f>
        <v>0</v>
      </c>
      <c r="BL165" s="19" t="s">
        <v>141</v>
      </c>
      <c r="BM165" s="184" t="s">
        <v>1530</v>
      </c>
    </row>
    <row r="166" s="1" customFormat="1" ht="6.96" customHeight="1">
      <c r="B166" s="54"/>
      <c r="C166" s="55"/>
      <c r="D166" s="55"/>
      <c r="E166" s="55"/>
      <c r="F166" s="55"/>
      <c r="G166" s="55"/>
      <c r="H166" s="55"/>
      <c r="I166" s="134"/>
      <c r="J166" s="55"/>
      <c r="K166" s="55"/>
      <c r="L166" s="38"/>
    </row>
  </sheetData>
  <autoFilter ref="C86:K165"/>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102</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1531</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1532</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1533</v>
      </c>
      <c r="L20" s="38"/>
    </row>
    <row r="21" s="1" customFormat="1" ht="18" customHeight="1">
      <c r="B21" s="38"/>
      <c r="E21" s="27" t="s">
        <v>1534</v>
      </c>
      <c r="I21" s="116" t="s">
        <v>29</v>
      </c>
      <c r="J21" s="27" t="s">
        <v>1535</v>
      </c>
      <c r="L21" s="38"/>
    </row>
    <row r="22" s="1" customFormat="1" ht="6.96" customHeight="1">
      <c r="B22" s="38"/>
      <c r="I22" s="115"/>
      <c r="L22" s="38"/>
    </row>
    <row r="23" s="1" customFormat="1" ht="12" customHeight="1">
      <c r="B23" s="38"/>
      <c r="D23" s="32" t="s">
        <v>38</v>
      </c>
      <c r="I23" s="116" t="s">
        <v>26</v>
      </c>
      <c r="J23" s="27" t="s">
        <v>3</v>
      </c>
      <c r="L23" s="38"/>
    </row>
    <row r="24" s="1" customFormat="1" ht="18" customHeight="1">
      <c r="B24" s="38"/>
      <c r="E24" s="27" t="s">
        <v>1536</v>
      </c>
      <c r="I24" s="116" t="s">
        <v>29</v>
      </c>
      <c r="J24" s="27" t="s">
        <v>3</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ROUND(J81,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ROUND((SUM(BE81:BE101)),  2)</f>
        <v>0</v>
      </c>
      <c r="I33" s="126">
        <v>0.20999999999999999</v>
      </c>
      <c r="J33" s="125">
        <f>ROUND(((SUM(BE81:BE101))*I33),  2)</f>
        <v>0</v>
      </c>
      <c r="L33" s="38"/>
    </row>
    <row r="34" s="1" customFormat="1" ht="14.4" customHeight="1">
      <c r="B34" s="38"/>
      <c r="E34" s="32" t="s">
        <v>49</v>
      </c>
      <c r="F34" s="125">
        <f>ROUND((SUM(BF81:BF101)),  2)</f>
        <v>0</v>
      </c>
      <c r="I34" s="126">
        <v>0.14999999999999999</v>
      </c>
      <c r="J34" s="125">
        <f>ROUND(((SUM(BF81:BF101))*I34),  2)</f>
        <v>0</v>
      </c>
      <c r="L34" s="38"/>
    </row>
    <row r="35" hidden="1" s="1" customFormat="1" ht="14.4" customHeight="1">
      <c r="B35" s="38"/>
      <c r="E35" s="32" t="s">
        <v>50</v>
      </c>
      <c r="F35" s="125">
        <f>ROUND((SUM(BG81:BG101)),  2)</f>
        <v>0</v>
      </c>
      <c r="I35" s="126">
        <v>0.20999999999999999</v>
      </c>
      <c r="J35" s="125">
        <f>0</f>
        <v>0</v>
      </c>
      <c r="L35" s="38"/>
    </row>
    <row r="36" hidden="1" s="1" customFormat="1" ht="14.4" customHeight="1">
      <c r="B36" s="38"/>
      <c r="E36" s="32" t="s">
        <v>51</v>
      </c>
      <c r="F36" s="125">
        <f>ROUND((SUM(BH81:BH101)),  2)</f>
        <v>0</v>
      </c>
      <c r="I36" s="126">
        <v>0.14999999999999999</v>
      </c>
      <c r="J36" s="125">
        <f>0</f>
        <v>0</v>
      </c>
      <c r="L36" s="38"/>
    </row>
    <row r="37" hidden="1" s="1" customFormat="1" ht="14.4" customHeight="1">
      <c r="B37" s="38"/>
      <c r="E37" s="32" t="s">
        <v>52</v>
      </c>
      <c r="F37" s="125">
        <f>ROUND((SUM(BI81:BI101)),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401 - Veřejné osvětlení</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43.05" customHeight="1">
      <c r="B54" s="38"/>
      <c r="C54" s="32" t="s">
        <v>25</v>
      </c>
      <c r="F54" s="27" t="str">
        <f>E15</f>
        <v>Brněnské komunikace a.s.</v>
      </c>
      <c r="I54" s="116" t="s">
        <v>33</v>
      </c>
      <c r="J54" s="36" t="str">
        <f>E21</f>
        <v>EMART plus s.r.o., Ječmínkova 2925/7, 628 00 Brno</v>
      </c>
      <c r="L54" s="38"/>
    </row>
    <row r="55" s="1" customFormat="1" ht="15.15" customHeight="1">
      <c r="B55" s="38"/>
      <c r="C55" s="32" t="s">
        <v>31</v>
      </c>
      <c r="F55" s="27" t="str">
        <f>IF(E18="","",E18)</f>
        <v>Vyplň údaj</v>
      </c>
      <c r="I55" s="116" t="s">
        <v>38</v>
      </c>
      <c r="J55" s="36" t="str">
        <f>E24</f>
        <v>Alois Vágner</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J81</f>
        <v>0</v>
      </c>
      <c r="L59" s="38"/>
      <c r="AU59" s="19" t="s">
        <v>114</v>
      </c>
    </row>
    <row r="60" s="8" customFormat="1" ht="24.96" customHeight="1">
      <c r="B60" s="140"/>
      <c r="D60" s="141" t="s">
        <v>1537</v>
      </c>
      <c r="E60" s="142"/>
      <c r="F60" s="142"/>
      <c r="G60" s="142"/>
      <c r="H60" s="142"/>
      <c r="I60" s="143"/>
      <c r="J60" s="144">
        <f>J82</f>
        <v>0</v>
      </c>
      <c r="L60" s="140"/>
    </row>
    <row r="61" s="8" customFormat="1" ht="24.96" customHeight="1">
      <c r="B61" s="140"/>
      <c r="D61" s="141" t="s">
        <v>1538</v>
      </c>
      <c r="E61" s="142"/>
      <c r="F61" s="142"/>
      <c r="G61" s="142"/>
      <c r="H61" s="142"/>
      <c r="I61" s="143"/>
      <c r="J61" s="144">
        <f>J84</f>
        <v>0</v>
      </c>
      <c r="L61" s="140"/>
    </row>
    <row r="62" s="1" customFormat="1" ht="21.84" customHeight="1">
      <c r="B62" s="38"/>
      <c r="I62" s="115"/>
      <c r="L62" s="38"/>
    </row>
    <row r="63" s="1" customFormat="1" ht="6.96" customHeight="1">
      <c r="B63" s="54"/>
      <c r="C63" s="55"/>
      <c r="D63" s="55"/>
      <c r="E63" s="55"/>
      <c r="F63" s="55"/>
      <c r="G63" s="55"/>
      <c r="H63" s="55"/>
      <c r="I63" s="134"/>
      <c r="J63" s="55"/>
      <c r="K63" s="55"/>
      <c r="L63" s="38"/>
    </row>
    <row r="67" s="1" customFormat="1" ht="6.96" customHeight="1">
      <c r="B67" s="56"/>
      <c r="C67" s="57"/>
      <c r="D67" s="57"/>
      <c r="E67" s="57"/>
      <c r="F67" s="57"/>
      <c r="G67" s="57"/>
      <c r="H67" s="57"/>
      <c r="I67" s="135"/>
      <c r="J67" s="57"/>
      <c r="K67" s="57"/>
      <c r="L67" s="38"/>
    </row>
    <row r="68" s="1" customFormat="1" ht="24.96" customHeight="1">
      <c r="B68" s="38"/>
      <c r="C68" s="23" t="s">
        <v>119</v>
      </c>
      <c r="I68" s="115"/>
      <c r="L68" s="38"/>
    </row>
    <row r="69" s="1" customFormat="1" ht="6.96" customHeight="1">
      <c r="B69" s="38"/>
      <c r="I69" s="115"/>
      <c r="L69" s="38"/>
    </row>
    <row r="70" s="1" customFormat="1" ht="12" customHeight="1">
      <c r="B70" s="38"/>
      <c r="C70" s="32" t="s">
        <v>17</v>
      </c>
      <c r="I70" s="115"/>
      <c r="L70" s="38"/>
    </row>
    <row r="71" s="1" customFormat="1" ht="16.5" customHeight="1">
      <c r="B71" s="38"/>
      <c r="E71" s="114" t="str">
        <f>E7</f>
        <v>Most ev.č. BM-665 přes náhon u areálu Komety</v>
      </c>
      <c r="F71" s="32"/>
      <c r="G71" s="32"/>
      <c r="H71" s="32"/>
      <c r="I71" s="115"/>
      <c r="L71" s="38"/>
    </row>
    <row r="72" s="1" customFormat="1" ht="12" customHeight="1">
      <c r="B72" s="38"/>
      <c r="C72" s="32" t="s">
        <v>107</v>
      </c>
      <c r="I72" s="115"/>
      <c r="L72" s="38"/>
    </row>
    <row r="73" s="1" customFormat="1" ht="16.5" customHeight="1">
      <c r="B73" s="38"/>
      <c r="E73" s="61" t="str">
        <f>E9</f>
        <v>401 - Veřejné osvětlení</v>
      </c>
      <c r="F73" s="1"/>
      <c r="G73" s="1"/>
      <c r="H73" s="1"/>
      <c r="I73" s="115"/>
      <c r="L73" s="38"/>
    </row>
    <row r="74" s="1" customFormat="1" ht="6.96" customHeight="1">
      <c r="B74" s="38"/>
      <c r="I74" s="115"/>
      <c r="L74" s="38"/>
    </row>
    <row r="75" s="1" customFormat="1" ht="12" customHeight="1">
      <c r="B75" s="38"/>
      <c r="C75" s="32" t="s">
        <v>21</v>
      </c>
      <c r="F75" s="27" t="str">
        <f>F12</f>
        <v>Brno - Pisárky</v>
      </c>
      <c r="I75" s="116" t="s">
        <v>23</v>
      </c>
      <c r="J75" s="63" t="str">
        <f>IF(J12="","",J12)</f>
        <v>23. 5. 2019</v>
      </c>
      <c r="L75" s="38"/>
    </row>
    <row r="76" s="1" customFormat="1" ht="6.96" customHeight="1">
      <c r="B76" s="38"/>
      <c r="I76" s="115"/>
      <c r="L76" s="38"/>
    </row>
    <row r="77" s="1" customFormat="1" ht="43.05" customHeight="1">
      <c r="B77" s="38"/>
      <c r="C77" s="32" t="s">
        <v>25</v>
      </c>
      <c r="F77" s="27" t="str">
        <f>E15</f>
        <v>Brněnské komunikace a.s.</v>
      </c>
      <c r="I77" s="116" t="s">
        <v>33</v>
      </c>
      <c r="J77" s="36" t="str">
        <f>E21</f>
        <v>EMART plus s.r.o., Ječmínkova 2925/7, 628 00 Brno</v>
      </c>
      <c r="L77" s="38"/>
    </row>
    <row r="78" s="1" customFormat="1" ht="15.15" customHeight="1">
      <c r="B78" s="38"/>
      <c r="C78" s="32" t="s">
        <v>31</v>
      </c>
      <c r="F78" s="27" t="str">
        <f>IF(E18="","",E18)</f>
        <v>Vyplň údaj</v>
      </c>
      <c r="I78" s="116" t="s">
        <v>38</v>
      </c>
      <c r="J78" s="36" t="str">
        <f>E24</f>
        <v>Alois Vágner</v>
      </c>
      <c r="L78" s="38"/>
    </row>
    <row r="79" s="1" customFormat="1" ht="10.32" customHeight="1">
      <c r="B79" s="38"/>
      <c r="I79" s="115"/>
      <c r="L79" s="38"/>
    </row>
    <row r="80" s="10" customFormat="1" ht="29.28" customHeight="1">
      <c r="B80" s="150"/>
      <c r="C80" s="151" t="s">
        <v>120</v>
      </c>
      <c r="D80" s="152" t="s">
        <v>62</v>
      </c>
      <c r="E80" s="152" t="s">
        <v>58</v>
      </c>
      <c r="F80" s="152" t="s">
        <v>59</v>
      </c>
      <c r="G80" s="152" t="s">
        <v>121</v>
      </c>
      <c r="H80" s="152" t="s">
        <v>122</v>
      </c>
      <c r="I80" s="153" t="s">
        <v>123</v>
      </c>
      <c r="J80" s="152" t="s">
        <v>113</v>
      </c>
      <c r="K80" s="154" t="s">
        <v>124</v>
      </c>
      <c r="L80" s="150"/>
      <c r="M80" s="79" t="s">
        <v>3</v>
      </c>
      <c r="N80" s="80" t="s">
        <v>47</v>
      </c>
      <c r="O80" s="80" t="s">
        <v>125</v>
      </c>
      <c r="P80" s="80" t="s">
        <v>126</v>
      </c>
      <c r="Q80" s="80" t="s">
        <v>127</v>
      </c>
      <c r="R80" s="80" t="s">
        <v>128</v>
      </c>
      <c r="S80" s="80" t="s">
        <v>129</v>
      </c>
      <c r="T80" s="81" t="s">
        <v>130</v>
      </c>
    </row>
    <row r="81" s="1" customFormat="1" ht="22.8" customHeight="1">
      <c r="B81" s="38"/>
      <c r="C81" s="84" t="s">
        <v>131</v>
      </c>
      <c r="I81" s="115"/>
      <c r="J81" s="155">
        <f>BK81</f>
        <v>0</v>
      </c>
      <c r="L81" s="38"/>
      <c r="M81" s="82"/>
      <c r="N81" s="67"/>
      <c r="O81" s="67"/>
      <c r="P81" s="156">
        <f>P82+P84</f>
        <v>0</v>
      </c>
      <c r="Q81" s="67"/>
      <c r="R81" s="156">
        <f>R82+R84</f>
        <v>0</v>
      </c>
      <c r="S81" s="67"/>
      <c r="T81" s="157">
        <f>T82+T84</f>
        <v>0</v>
      </c>
      <c r="AT81" s="19" t="s">
        <v>76</v>
      </c>
      <c r="AU81" s="19" t="s">
        <v>114</v>
      </c>
      <c r="BK81" s="158">
        <f>BK82+BK84</f>
        <v>0</v>
      </c>
    </row>
    <row r="82" s="11" customFormat="1" ht="25.92" customHeight="1">
      <c r="B82" s="159"/>
      <c r="D82" s="160" t="s">
        <v>76</v>
      </c>
      <c r="E82" s="161" t="s">
        <v>1539</v>
      </c>
      <c r="F82" s="161" t="s">
        <v>1540</v>
      </c>
      <c r="I82" s="162"/>
      <c r="J82" s="163">
        <f>BK82</f>
        <v>0</v>
      </c>
      <c r="L82" s="159"/>
      <c r="M82" s="164"/>
      <c r="N82" s="165"/>
      <c r="O82" s="165"/>
      <c r="P82" s="166">
        <f>P83</f>
        <v>0</v>
      </c>
      <c r="Q82" s="165"/>
      <c r="R82" s="166">
        <f>R83</f>
        <v>0</v>
      </c>
      <c r="S82" s="165"/>
      <c r="T82" s="167">
        <f>T83</f>
        <v>0</v>
      </c>
      <c r="AR82" s="160" t="s">
        <v>87</v>
      </c>
      <c r="AT82" s="168" t="s">
        <v>76</v>
      </c>
      <c r="AU82" s="168" t="s">
        <v>77</v>
      </c>
      <c r="AY82" s="160" t="s">
        <v>134</v>
      </c>
      <c r="BK82" s="169">
        <f>BK83</f>
        <v>0</v>
      </c>
    </row>
    <row r="83" s="1" customFormat="1" ht="16.5" customHeight="1">
      <c r="B83" s="172"/>
      <c r="C83" s="173" t="s">
        <v>85</v>
      </c>
      <c r="D83" s="173" t="s">
        <v>136</v>
      </c>
      <c r="E83" s="174" t="s">
        <v>85</v>
      </c>
      <c r="F83" s="175" t="s">
        <v>1541</v>
      </c>
      <c r="G83" s="176" t="s">
        <v>1542</v>
      </c>
      <c r="H83" s="177">
        <v>1</v>
      </c>
      <c r="I83" s="178"/>
      <c r="J83" s="179">
        <f>ROUND(I83*H83,2)</f>
        <v>0</v>
      </c>
      <c r="K83" s="175" t="s">
        <v>1007</v>
      </c>
      <c r="L83" s="38"/>
      <c r="M83" s="180" t="s">
        <v>3</v>
      </c>
      <c r="N83" s="181" t="s">
        <v>48</v>
      </c>
      <c r="O83" s="71"/>
      <c r="P83" s="182">
        <f>O83*H83</f>
        <v>0</v>
      </c>
      <c r="Q83" s="182">
        <v>0</v>
      </c>
      <c r="R83" s="182">
        <f>Q83*H83</f>
        <v>0</v>
      </c>
      <c r="S83" s="182">
        <v>0</v>
      </c>
      <c r="T83" s="183">
        <f>S83*H83</f>
        <v>0</v>
      </c>
      <c r="AR83" s="184" t="s">
        <v>217</v>
      </c>
      <c r="AT83" s="184" t="s">
        <v>136</v>
      </c>
      <c r="AU83" s="184" t="s">
        <v>85</v>
      </c>
      <c r="AY83" s="19" t="s">
        <v>134</v>
      </c>
      <c r="BE83" s="185">
        <f>IF(N83="základní",J83,0)</f>
        <v>0</v>
      </c>
      <c r="BF83" s="185">
        <f>IF(N83="snížená",J83,0)</f>
        <v>0</v>
      </c>
      <c r="BG83" s="185">
        <f>IF(N83="zákl. přenesená",J83,0)</f>
        <v>0</v>
      </c>
      <c r="BH83" s="185">
        <f>IF(N83="sníž. přenesená",J83,0)</f>
        <v>0</v>
      </c>
      <c r="BI83" s="185">
        <f>IF(N83="nulová",J83,0)</f>
        <v>0</v>
      </c>
      <c r="BJ83" s="19" t="s">
        <v>85</v>
      </c>
      <c r="BK83" s="185">
        <f>ROUND(I83*H83,2)</f>
        <v>0</v>
      </c>
      <c r="BL83" s="19" t="s">
        <v>217</v>
      </c>
      <c r="BM83" s="184" t="s">
        <v>1543</v>
      </c>
    </row>
    <row r="84" s="11" customFormat="1" ht="25.92" customHeight="1">
      <c r="B84" s="159"/>
      <c r="D84" s="160" t="s">
        <v>76</v>
      </c>
      <c r="E84" s="161" t="s">
        <v>1544</v>
      </c>
      <c r="F84" s="161" t="s">
        <v>1545</v>
      </c>
      <c r="I84" s="162"/>
      <c r="J84" s="163">
        <f>BK84</f>
        <v>0</v>
      </c>
      <c r="L84" s="159"/>
      <c r="M84" s="164"/>
      <c r="N84" s="165"/>
      <c r="O84" s="165"/>
      <c r="P84" s="166">
        <f>SUM(P85:P101)</f>
        <v>0</v>
      </c>
      <c r="Q84" s="165"/>
      <c r="R84" s="166">
        <f>SUM(R85:R101)</f>
        <v>0</v>
      </c>
      <c r="S84" s="165"/>
      <c r="T84" s="167">
        <f>SUM(T85:T101)</f>
        <v>0</v>
      </c>
      <c r="AR84" s="160" t="s">
        <v>87</v>
      </c>
      <c r="AT84" s="168" t="s">
        <v>76</v>
      </c>
      <c r="AU84" s="168" t="s">
        <v>77</v>
      </c>
      <c r="AY84" s="160" t="s">
        <v>134</v>
      </c>
      <c r="BK84" s="169">
        <f>SUM(BK85:BK101)</f>
        <v>0</v>
      </c>
    </row>
    <row r="85" s="1" customFormat="1" ht="48" customHeight="1">
      <c r="B85" s="172"/>
      <c r="C85" s="173" t="s">
        <v>87</v>
      </c>
      <c r="D85" s="173" t="s">
        <v>136</v>
      </c>
      <c r="E85" s="174" t="s">
        <v>87</v>
      </c>
      <c r="F85" s="175" t="s">
        <v>1546</v>
      </c>
      <c r="G85" s="176" t="s">
        <v>1542</v>
      </c>
      <c r="H85" s="177">
        <v>1</v>
      </c>
      <c r="I85" s="178"/>
      <c r="J85" s="179">
        <f>ROUND(I85*H85,2)</f>
        <v>0</v>
      </c>
      <c r="K85" s="175" t="s">
        <v>1007</v>
      </c>
      <c r="L85" s="38"/>
      <c r="M85" s="180" t="s">
        <v>3</v>
      </c>
      <c r="N85" s="181" t="s">
        <v>48</v>
      </c>
      <c r="O85" s="71"/>
      <c r="P85" s="182">
        <f>O85*H85</f>
        <v>0</v>
      </c>
      <c r="Q85" s="182">
        <v>0</v>
      </c>
      <c r="R85" s="182">
        <f>Q85*H85</f>
        <v>0</v>
      </c>
      <c r="S85" s="182">
        <v>0</v>
      </c>
      <c r="T85" s="183">
        <f>S85*H85</f>
        <v>0</v>
      </c>
      <c r="AR85" s="184" t="s">
        <v>217</v>
      </c>
      <c r="AT85" s="184" t="s">
        <v>136</v>
      </c>
      <c r="AU85" s="184" t="s">
        <v>85</v>
      </c>
      <c r="AY85" s="19" t="s">
        <v>134</v>
      </c>
      <c r="BE85" s="185">
        <f>IF(N85="základní",J85,0)</f>
        <v>0</v>
      </c>
      <c r="BF85" s="185">
        <f>IF(N85="snížená",J85,0)</f>
        <v>0</v>
      </c>
      <c r="BG85" s="185">
        <f>IF(N85="zákl. přenesená",J85,0)</f>
        <v>0</v>
      </c>
      <c r="BH85" s="185">
        <f>IF(N85="sníž. přenesená",J85,0)</f>
        <v>0</v>
      </c>
      <c r="BI85" s="185">
        <f>IF(N85="nulová",J85,0)</f>
        <v>0</v>
      </c>
      <c r="BJ85" s="19" t="s">
        <v>85</v>
      </c>
      <c r="BK85" s="185">
        <f>ROUND(I85*H85,2)</f>
        <v>0</v>
      </c>
      <c r="BL85" s="19" t="s">
        <v>217</v>
      </c>
      <c r="BM85" s="184" t="s">
        <v>1547</v>
      </c>
    </row>
    <row r="86" s="1" customFormat="1" ht="24" customHeight="1">
      <c r="B86" s="172"/>
      <c r="C86" s="173" t="s">
        <v>154</v>
      </c>
      <c r="D86" s="173" t="s">
        <v>136</v>
      </c>
      <c r="E86" s="174" t="s">
        <v>154</v>
      </c>
      <c r="F86" s="175" t="s">
        <v>1548</v>
      </c>
      <c r="G86" s="176" t="s">
        <v>1549</v>
      </c>
      <c r="H86" s="177">
        <v>1</v>
      </c>
      <c r="I86" s="178"/>
      <c r="J86" s="179">
        <f>ROUND(I86*H86,2)</f>
        <v>0</v>
      </c>
      <c r="K86" s="175" t="s">
        <v>1007</v>
      </c>
      <c r="L86" s="38"/>
      <c r="M86" s="180" t="s">
        <v>3</v>
      </c>
      <c r="N86" s="181" t="s">
        <v>48</v>
      </c>
      <c r="O86" s="71"/>
      <c r="P86" s="182">
        <f>O86*H86</f>
        <v>0</v>
      </c>
      <c r="Q86" s="182">
        <v>0</v>
      </c>
      <c r="R86" s="182">
        <f>Q86*H86</f>
        <v>0</v>
      </c>
      <c r="S86" s="182">
        <v>0</v>
      </c>
      <c r="T86" s="183">
        <f>S86*H86</f>
        <v>0</v>
      </c>
      <c r="AR86" s="184" t="s">
        <v>217</v>
      </c>
      <c r="AT86" s="184" t="s">
        <v>136</v>
      </c>
      <c r="AU86" s="184" t="s">
        <v>85</v>
      </c>
      <c r="AY86" s="19" t="s">
        <v>134</v>
      </c>
      <c r="BE86" s="185">
        <f>IF(N86="základní",J86,0)</f>
        <v>0</v>
      </c>
      <c r="BF86" s="185">
        <f>IF(N86="snížená",J86,0)</f>
        <v>0</v>
      </c>
      <c r="BG86" s="185">
        <f>IF(N86="zákl. přenesená",J86,0)</f>
        <v>0</v>
      </c>
      <c r="BH86" s="185">
        <f>IF(N86="sníž. přenesená",J86,0)</f>
        <v>0</v>
      </c>
      <c r="BI86" s="185">
        <f>IF(N86="nulová",J86,0)</f>
        <v>0</v>
      </c>
      <c r="BJ86" s="19" t="s">
        <v>85</v>
      </c>
      <c r="BK86" s="185">
        <f>ROUND(I86*H86,2)</f>
        <v>0</v>
      </c>
      <c r="BL86" s="19" t="s">
        <v>217</v>
      </c>
      <c r="BM86" s="184" t="s">
        <v>1550</v>
      </c>
    </row>
    <row r="87" s="1" customFormat="1" ht="36" customHeight="1">
      <c r="B87" s="172"/>
      <c r="C87" s="173" t="s">
        <v>141</v>
      </c>
      <c r="D87" s="173" t="s">
        <v>136</v>
      </c>
      <c r="E87" s="174" t="s">
        <v>141</v>
      </c>
      <c r="F87" s="175" t="s">
        <v>1551</v>
      </c>
      <c r="G87" s="176" t="s">
        <v>1542</v>
      </c>
      <c r="H87" s="177">
        <v>2</v>
      </c>
      <c r="I87" s="178"/>
      <c r="J87" s="179">
        <f>ROUND(I87*H87,2)</f>
        <v>0</v>
      </c>
      <c r="K87" s="175" t="s">
        <v>1007</v>
      </c>
      <c r="L87" s="38"/>
      <c r="M87" s="180" t="s">
        <v>3</v>
      </c>
      <c r="N87" s="181" t="s">
        <v>48</v>
      </c>
      <c r="O87" s="71"/>
      <c r="P87" s="182">
        <f>O87*H87</f>
        <v>0</v>
      </c>
      <c r="Q87" s="182">
        <v>0</v>
      </c>
      <c r="R87" s="182">
        <f>Q87*H87</f>
        <v>0</v>
      </c>
      <c r="S87" s="182">
        <v>0</v>
      </c>
      <c r="T87" s="183">
        <f>S87*H87</f>
        <v>0</v>
      </c>
      <c r="AR87" s="184" t="s">
        <v>217</v>
      </c>
      <c r="AT87" s="184" t="s">
        <v>136</v>
      </c>
      <c r="AU87" s="184" t="s">
        <v>85</v>
      </c>
      <c r="AY87" s="19" t="s">
        <v>134</v>
      </c>
      <c r="BE87" s="185">
        <f>IF(N87="základní",J87,0)</f>
        <v>0</v>
      </c>
      <c r="BF87" s="185">
        <f>IF(N87="snížená",J87,0)</f>
        <v>0</v>
      </c>
      <c r="BG87" s="185">
        <f>IF(N87="zákl. přenesená",J87,0)</f>
        <v>0</v>
      </c>
      <c r="BH87" s="185">
        <f>IF(N87="sníž. přenesená",J87,0)</f>
        <v>0</v>
      </c>
      <c r="BI87" s="185">
        <f>IF(N87="nulová",J87,0)</f>
        <v>0</v>
      </c>
      <c r="BJ87" s="19" t="s">
        <v>85</v>
      </c>
      <c r="BK87" s="185">
        <f>ROUND(I87*H87,2)</f>
        <v>0</v>
      </c>
      <c r="BL87" s="19" t="s">
        <v>217</v>
      </c>
      <c r="BM87" s="184" t="s">
        <v>1552</v>
      </c>
    </row>
    <row r="88" s="1" customFormat="1" ht="24" customHeight="1">
      <c r="B88" s="172"/>
      <c r="C88" s="173" t="s">
        <v>163</v>
      </c>
      <c r="D88" s="173" t="s">
        <v>136</v>
      </c>
      <c r="E88" s="174" t="s">
        <v>163</v>
      </c>
      <c r="F88" s="175" t="s">
        <v>1553</v>
      </c>
      <c r="G88" s="176" t="s">
        <v>1542</v>
      </c>
      <c r="H88" s="177">
        <v>1</v>
      </c>
      <c r="I88" s="178"/>
      <c r="J88" s="179">
        <f>ROUND(I88*H88,2)</f>
        <v>0</v>
      </c>
      <c r="K88" s="175" t="s">
        <v>1007</v>
      </c>
      <c r="L88" s="38"/>
      <c r="M88" s="180" t="s">
        <v>3</v>
      </c>
      <c r="N88" s="181" t="s">
        <v>48</v>
      </c>
      <c r="O88" s="71"/>
      <c r="P88" s="182">
        <f>O88*H88</f>
        <v>0</v>
      </c>
      <c r="Q88" s="182">
        <v>0</v>
      </c>
      <c r="R88" s="182">
        <f>Q88*H88</f>
        <v>0</v>
      </c>
      <c r="S88" s="182">
        <v>0</v>
      </c>
      <c r="T88" s="183">
        <f>S88*H88</f>
        <v>0</v>
      </c>
      <c r="AR88" s="184" t="s">
        <v>217</v>
      </c>
      <c r="AT88" s="184" t="s">
        <v>136</v>
      </c>
      <c r="AU88" s="184" t="s">
        <v>85</v>
      </c>
      <c r="AY88" s="19" t="s">
        <v>134</v>
      </c>
      <c r="BE88" s="185">
        <f>IF(N88="základní",J88,0)</f>
        <v>0</v>
      </c>
      <c r="BF88" s="185">
        <f>IF(N88="snížená",J88,0)</f>
        <v>0</v>
      </c>
      <c r="BG88" s="185">
        <f>IF(N88="zákl. přenesená",J88,0)</f>
        <v>0</v>
      </c>
      <c r="BH88" s="185">
        <f>IF(N88="sníž. přenesená",J88,0)</f>
        <v>0</v>
      </c>
      <c r="BI88" s="185">
        <f>IF(N88="nulová",J88,0)</f>
        <v>0</v>
      </c>
      <c r="BJ88" s="19" t="s">
        <v>85</v>
      </c>
      <c r="BK88" s="185">
        <f>ROUND(I88*H88,2)</f>
        <v>0</v>
      </c>
      <c r="BL88" s="19" t="s">
        <v>217</v>
      </c>
      <c r="BM88" s="184" t="s">
        <v>1554</v>
      </c>
    </row>
    <row r="89" s="1" customFormat="1" ht="16.5" customHeight="1">
      <c r="B89" s="172"/>
      <c r="C89" s="173" t="s">
        <v>167</v>
      </c>
      <c r="D89" s="173" t="s">
        <v>136</v>
      </c>
      <c r="E89" s="174" t="s">
        <v>167</v>
      </c>
      <c r="F89" s="175" t="s">
        <v>1555</v>
      </c>
      <c r="G89" s="176" t="s">
        <v>1549</v>
      </c>
      <c r="H89" s="177">
        <v>2</v>
      </c>
      <c r="I89" s="178"/>
      <c r="J89" s="179">
        <f>ROUND(I89*H89,2)</f>
        <v>0</v>
      </c>
      <c r="K89" s="175" t="s">
        <v>1007</v>
      </c>
      <c r="L89" s="38"/>
      <c r="M89" s="180" t="s">
        <v>3</v>
      </c>
      <c r="N89" s="181" t="s">
        <v>48</v>
      </c>
      <c r="O89" s="71"/>
      <c r="P89" s="182">
        <f>O89*H89</f>
        <v>0</v>
      </c>
      <c r="Q89" s="182">
        <v>0</v>
      </c>
      <c r="R89" s="182">
        <f>Q89*H89</f>
        <v>0</v>
      </c>
      <c r="S89" s="182">
        <v>0</v>
      </c>
      <c r="T89" s="183">
        <f>S89*H89</f>
        <v>0</v>
      </c>
      <c r="AR89" s="184" t="s">
        <v>217</v>
      </c>
      <c r="AT89" s="184" t="s">
        <v>136</v>
      </c>
      <c r="AU89" s="184" t="s">
        <v>85</v>
      </c>
      <c r="AY89" s="19" t="s">
        <v>134</v>
      </c>
      <c r="BE89" s="185">
        <f>IF(N89="základní",J89,0)</f>
        <v>0</v>
      </c>
      <c r="BF89" s="185">
        <f>IF(N89="snížená",J89,0)</f>
        <v>0</v>
      </c>
      <c r="BG89" s="185">
        <f>IF(N89="zákl. přenesená",J89,0)</f>
        <v>0</v>
      </c>
      <c r="BH89" s="185">
        <f>IF(N89="sníž. přenesená",J89,0)</f>
        <v>0</v>
      </c>
      <c r="BI89" s="185">
        <f>IF(N89="nulová",J89,0)</f>
        <v>0</v>
      </c>
      <c r="BJ89" s="19" t="s">
        <v>85</v>
      </c>
      <c r="BK89" s="185">
        <f>ROUND(I89*H89,2)</f>
        <v>0</v>
      </c>
      <c r="BL89" s="19" t="s">
        <v>217</v>
      </c>
      <c r="BM89" s="184" t="s">
        <v>1556</v>
      </c>
    </row>
    <row r="90" s="1" customFormat="1" ht="16.5" customHeight="1">
      <c r="B90" s="172"/>
      <c r="C90" s="173" t="s">
        <v>172</v>
      </c>
      <c r="D90" s="173" t="s">
        <v>136</v>
      </c>
      <c r="E90" s="174" t="s">
        <v>172</v>
      </c>
      <c r="F90" s="175" t="s">
        <v>1557</v>
      </c>
      <c r="G90" s="176" t="s">
        <v>1558</v>
      </c>
      <c r="H90" s="177">
        <v>85</v>
      </c>
      <c r="I90" s="178"/>
      <c r="J90" s="179">
        <f>ROUND(I90*H90,2)</f>
        <v>0</v>
      </c>
      <c r="K90" s="175" t="s">
        <v>1007</v>
      </c>
      <c r="L90" s="38"/>
      <c r="M90" s="180" t="s">
        <v>3</v>
      </c>
      <c r="N90" s="181" t="s">
        <v>48</v>
      </c>
      <c r="O90" s="71"/>
      <c r="P90" s="182">
        <f>O90*H90</f>
        <v>0</v>
      </c>
      <c r="Q90" s="182">
        <v>0</v>
      </c>
      <c r="R90" s="182">
        <f>Q90*H90</f>
        <v>0</v>
      </c>
      <c r="S90" s="182">
        <v>0</v>
      </c>
      <c r="T90" s="183">
        <f>S90*H90</f>
        <v>0</v>
      </c>
      <c r="AR90" s="184" t="s">
        <v>217</v>
      </c>
      <c r="AT90" s="184" t="s">
        <v>136</v>
      </c>
      <c r="AU90" s="184" t="s">
        <v>85</v>
      </c>
      <c r="AY90" s="19" t="s">
        <v>134</v>
      </c>
      <c r="BE90" s="185">
        <f>IF(N90="základní",J90,0)</f>
        <v>0</v>
      </c>
      <c r="BF90" s="185">
        <f>IF(N90="snížená",J90,0)</f>
        <v>0</v>
      </c>
      <c r="BG90" s="185">
        <f>IF(N90="zákl. přenesená",J90,0)</f>
        <v>0</v>
      </c>
      <c r="BH90" s="185">
        <f>IF(N90="sníž. přenesená",J90,0)</f>
        <v>0</v>
      </c>
      <c r="BI90" s="185">
        <f>IF(N90="nulová",J90,0)</f>
        <v>0</v>
      </c>
      <c r="BJ90" s="19" t="s">
        <v>85</v>
      </c>
      <c r="BK90" s="185">
        <f>ROUND(I90*H90,2)</f>
        <v>0</v>
      </c>
      <c r="BL90" s="19" t="s">
        <v>217</v>
      </c>
      <c r="BM90" s="184" t="s">
        <v>1559</v>
      </c>
    </row>
    <row r="91" s="1" customFormat="1" ht="16.5" customHeight="1">
      <c r="B91" s="172"/>
      <c r="C91" s="173" t="s">
        <v>176</v>
      </c>
      <c r="D91" s="173" t="s">
        <v>136</v>
      </c>
      <c r="E91" s="174" t="s">
        <v>176</v>
      </c>
      <c r="F91" s="175" t="s">
        <v>1560</v>
      </c>
      <c r="G91" s="176" t="s">
        <v>1558</v>
      </c>
      <c r="H91" s="177">
        <v>85</v>
      </c>
      <c r="I91" s="178"/>
      <c r="J91" s="179">
        <f>ROUND(I91*H91,2)</f>
        <v>0</v>
      </c>
      <c r="K91" s="175" t="s">
        <v>1007</v>
      </c>
      <c r="L91" s="38"/>
      <c r="M91" s="180" t="s">
        <v>3</v>
      </c>
      <c r="N91" s="181" t="s">
        <v>48</v>
      </c>
      <c r="O91" s="71"/>
      <c r="P91" s="182">
        <f>O91*H91</f>
        <v>0</v>
      </c>
      <c r="Q91" s="182">
        <v>0</v>
      </c>
      <c r="R91" s="182">
        <f>Q91*H91</f>
        <v>0</v>
      </c>
      <c r="S91" s="182">
        <v>0</v>
      </c>
      <c r="T91" s="183">
        <f>S91*H91</f>
        <v>0</v>
      </c>
      <c r="AR91" s="184" t="s">
        <v>217</v>
      </c>
      <c r="AT91" s="184" t="s">
        <v>136</v>
      </c>
      <c r="AU91" s="184" t="s">
        <v>85</v>
      </c>
      <c r="AY91" s="19" t="s">
        <v>134</v>
      </c>
      <c r="BE91" s="185">
        <f>IF(N91="základní",J91,0)</f>
        <v>0</v>
      </c>
      <c r="BF91" s="185">
        <f>IF(N91="snížená",J91,0)</f>
        <v>0</v>
      </c>
      <c r="BG91" s="185">
        <f>IF(N91="zákl. přenesená",J91,0)</f>
        <v>0</v>
      </c>
      <c r="BH91" s="185">
        <f>IF(N91="sníž. přenesená",J91,0)</f>
        <v>0</v>
      </c>
      <c r="BI91" s="185">
        <f>IF(N91="nulová",J91,0)</f>
        <v>0</v>
      </c>
      <c r="BJ91" s="19" t="s">
        <v>85</v>
      </c>
      <c r="BK91" s="185">
        <f>ROUND(I91*H91,2)</f>
        <v>0</v>
      </c>
      <c r="BL91" s="19" t="s">
        <v>217</v>
      </c>
      <c r="BM91" s="184" t="s">
        <v>1561</v>
      </c>
    </row>
    <row r="92" s="1" customFormat="1" ht="16.5" customHeight="1">
      <c r="B92" s="172"/>
      <c r="C92" s="173" t="s">
        <v>180</v>
      </c>
      <c r="D92" s="173" t="s">
        <v>136</v>
      </c>
      <c r="E92" s="174" t="s">
        <v>180</v>
      </c>
      <c r="F92" s="175" t="s">
        <v>1562</v>
      </c>
      <c r="G92" s="176" t="s">
        <v>304</v>
      </c>
      <c r="H92" s="177">
        <v>85</v>
      </c>
      <c r="I92" s="178"/>
      <c r="J92" s="179">
        <f>ROUND(I92*H92,2)</f>
        <v>0</v>
      </c>
      <c r="K92" s="175" t="s">
        <v>1007</v>
      </c>
      <c r="L92" s="38"/>
      <c r="M92" s="180" t="s">
        <v>3</v>
      </c>
      <c r="N92" s="181" t="s">
        <v>48</v>
      </c>
      <c r="O92" s="71"/>
      <c r="P92" s="182">
        <f>O92*H92</f>
        <v>0</v>
      </c>
      <c r="Q92" s="182">
        <v>0</v>
      </c>
      <c r="R92" s="182">
        <f>Q92*H92</f>
        <v>0</v>
      </c>
      <c r="S92" s="182">
        <v>0</v>
      </c>
      <c r="T92" s="183">
        <f>S92*H92</f>
        <v>0</v>
      </c>
      <c r="AR92" s="184" t="s">
        <v>217</v>
      </c>
      <c r="AT92" s="184" t="s">
        <v>136</v>
      </c>
      <c r="AU92" s="184" t="s">
        <v>85</v>
      </c>
      <c r="AY92" s="19" t="s">
        <v>134</v>
      </c>
      <c r="BE92" s="185">
        <f>IF(N92="základní",J92,0)</f>
        <v>0</v>
      </c>
      <c r="BF92" s="185">
        <f>IF(N92="snížená",J92,0)</f>
        <v>0</v>
      </c>
      <c r="BG92" s="185">
        <f>IF(N92="zákl. přenesená",J92,0)</f>
        <v>0</v>
      </c>
      <c r="BH92" s="185">
        <f>IF(N92="sníž. přenesená",J92,0)</f>
        <v>0</v>
      </c>
      <c r="BI92" s="185">
        <f>IF(N92="nulová",J92,0)</f>
        <v>0</v>
      </c>
      <c r="BJ92" s="19" t="s">
        <v>85</v>
      </c>
      <c r="BK92" s="185">
        <f>ROUND(I92*H92,2)</f>
        <v>0</v>
      </c>
      <c r="BL92" s="19" t="s">
        <v>217</v>
      </c>
      <c r="BM92" s="184" t="s">
        <v>1563</v>
      </c>
    </row>
    <row r="93" s="1" customFormat="1" ht="16.5" customHeight="1">
      <c r="B93" s="172"/>
      <c r="C93" s="173" t="s">
        <v>184</v>
      </c>
      <c r="D93" s="173" t="s">
        <v>136</v>
      </c>
      <c r="E93" s="174" t="s">
        <v>184</v>
      </c>
      <c r="F93" s="175" t="s">
        <v>1564</v>
      </c>
      <c r="G93" s="176" t="s">
        <v>304</v>
      </c>
      <c r="H93" s="177">
        <v>10</v>
      </c>
      <c r="I93" s="178"/>
      <c r="J93" s="179">
        <f>ROUND(I93*H93,2)</f>
        <v>0</v>
      </c>
      <c r="K93" s="175" t="s">
        <v>1007</v>
      </c>
      <c r="L93" s="38"/>
      <c r="M93" s="180" t="s">
        <v>3</v>
      </c>
      <c r="N93" s="181" t="s">
        <v>48</v>
      </c>
      <c r="O93" s="71"/>
      <c r="P93" s="182">
        <f>O93*H93</f>
        <v>0</v>
      </c>
      <c r="Q93" s="182">
        <v>0</v>
      </c>
      <c r="R93" s="182">
        <f>Q93*H93</f>
        <v>0</v>
      </c>
      <c r="S93" s="182">
        <v>0</v>
      </c>
      <c r="T93" s="183">
        <f>S93*H93</f>
        <v>0</v>
      </c>
      <c r="AR93" s="184" t="s">
        <v>217</v>
      </c>
      <c r="AT93" s="184" t="s">
        <v>136</v>
      </c>
      <c r="AU93" s="184" t="s">
        <v>85</v>
      </c>
      <c r="AY93" s="19" t="s">
        <v>134</v>
      </c>
      <c r="BE93" s="185">
        <f>IF(N93="základní",J93,0)</f>
        <v>0</v>
      </c>
      <c r="BF93" s="185">
        <f>IF(N93="snížená",J93,0)</f>
        <v>0</v>
      </c>
      <c r="BG93" s="185">
        <f>IF(N93="zákl. přenesená",J93,0)</f>
        <v>0</v>
      </c>
      <c r="BH93" s="185">
        <f>IF(N93="sníž. přenesená",J93,0)</f>
        <v>0</v>
      </c>
      <c r="BI93" s="185">
        <f>IF(N93="nulová",J93,0)</f>
        <v>0</v>
      </c>
      <c r="BJ93" s="19" t="s">
        <v>85</v>
      </c>
      <c r="BK93" s="185">
        <f>ROUND(I93*H93,2)</f>
        <v>0</v>
      </c>
      <c r="BL93" s="19" t="s">
        <v>217</v>
      </c>
      <c r="BM93" s="184" t="s">
        <v>1565</v>
      </c>
    </row>
    <row r="94" s="1" customFormat="1" ht="16.5" customHeight="1">
      <c r="B94" s="172"/>
      <c r="C94" s="173" t="s">
        <v>193</v>
      </c>
      <c r="D94" s="173" t="s">
        <v>136</v>
      </c>
      <c r="E94" s="174" t="s">
        <v>193</v>
      </c>
      <c r="F94" s="175" t="s">
        <v>1566</v>
      </c>
      <c r="G94" s="176" t="s">
        <v>265</v>
      </c>
      <c r="H94" s="177">
        <v>1</v>
      </c>
      <c r="I94" s="178"/>
      <c r="J94" s="179">
        <f>ROUND(I94*H94,2)</f>
        <v>0</v>
      </c>
      <c r="K94" s="175" t="s">
        <v>1007</v>
      </c>
      <c r="L94" s="38"/>
      <c r="M94" s="180" t="s">
        <v>3</v>
      </c>
      <c r="N94" s="181" t="s">
        <v>48</v>
      </c>
      <c r="O94" s="71"/>
      <c r="P94" s="182">
        <f>O94*H94</f>
        <v>0</v>
      </c>
      <c r="Q94" s="182">
        <v>0</v>
      </c>
      <c r="R94" s="182">
        <f>Q94*H94</f>
        <v>0</v>
      </c>
      <c r="S94" s="182">
        <v>0</v>
      </c>
      <c r="T94" s="183">
        <f>S94*H94</f>
        <v>0</v>
      </c>
      <c r="AR94" s="184" t="s">
        <v>217</v>
      </c>
      <c r="AT94" s="184" t="s">
        <v>136</v>
      </c>
      <c r="AU94" s="184" t="s">
        <v>85</v>
      </c>
      <c r="AY94" s="19" t="s">
        <v>134</v>
      </c>
      <c r="BE94" s="185">
        <f>IF(N94="základní",J94,0)</f>
        <v>0</v>
      </c>
      <c r="BF94" s="185">
        <f>IF(N94="snížená",J94,0)</f>
        <v>0</v>
      </c>
      <c r="BG94" s="185">
        <f>IF(N94="zákl. přenesená",J94,0)</f>
        <v>0</v>
      </c>
      <c r="BH94" s="185">
        <f>IF(N94="sníž. přenesená",J94,0)</f>
        <v>0</v>
      </c>
      <c r="BI94" s="185">
        <f>IF(N94="nulová",J94,0)</f>
        <v>0</v>
      </c>
      <c r="BJ94" s="19" t="s">
        <v>85</v>
      </c>
      <c r="BK94" s="185">
        <f>ROUND(I94*H94,2)</f>
        <v>0</v>
      </c>
      <c r="BL94" s="19" t="s">
        <v>217</v>
      </c>
      <c r="BM94" s="184" t="s">
        <v>1567</v>
      </c>
    </row>
    <row r="95" s="1" customFormat="1" ht="24" customHeight="1">
      <c r="B95" s="172"/>
      <c r="C95" s="173" t="s">
        <v>199</v>
      </c>
      <c r="D95" s="173" t="s">
        <v>136</v>
      </c>
      <c r="E95" s="174" t="s">
        <v>199</v>
      </c>
      <c r="F95" s="175" t="s">
        <v>1568</v>
      </c>
      <c r="G95" s="176" t="s">
        <v>1558</v>
      </c>
      <c r="H95" s="177">
        <v>72</v>
      </c>
      <c r="I95" s="178"/>
      <c r="J95" s="179">
        <f>ROUND(I95*H95,2)</f>
        <v>0</v>
      </c>
      <c r="K95" s="175" t="s">
        <v>1007</v>
      </c>
      <c r="L95" s="38"/>
      <c r="M95" s="180" t="s">
        <v>3</v>
      </c>
      <c r="N95" s="181" t="s">
        <v>48</v>
      </c>
      <c r="O95" s="71"/>
      <c r="P95" s="182">
        <f>O95*H95</f>
        <v>0</v>
      </c>
      <c r="Q95" s="182">
        <v>0</v>
      </c>
      <c r="R95" s="182">
        <f>Q95*H95</f>
        <v>0</v>
      </c>
      <c r="S95" s="182">
        <v>0</v>
      </c>
      <c r="T95" s="183">
        <f>S95*H95</f>
        <v>0</v>
      </c>
      <c r="AR95" s="184" t="s">
        <v>217</v>
      </c>
      <c r="AT95" s="184" t="s">
        <v>136</v>
      </c>
      <c r="AU95" s="184" t="s">
        <v>85</v>
      </c>
      <c r="AY95" s="19" t="s">
        <v>134</v>
      </c>
      <c r="BE95" s="185">
        <f>IF(N95="základní",J95,0)</f>
        <v>0</v>
      </c>
      <c r="BF95" s="185">
        <f>IF(N95="snížená",J95,0)</f>
        <v>0</v>
      </c>
      <c r="BG95" s="185">
        <f>IF(N95="zákl. přenesená",J95,0)</f>
        <v>0</v>
      </c>
      <c r="BH95" s="185">
        <f>IF(N95="sníž. přenesená",J95,0)</f>
        <v>0</v>
      </c>
      <c r="BI95" s="185">
        <f>IF(N95="nulová",J95,0)</f>
        <v>0</v>
      </c>
      <c r="BJ95" s="19" t="s">
        <v>85</v>
      </c>
      <c r="BK95" s="185">
        <f>ROUND(I95*H95,2)</f>
        <v>0</v>
      </c>
      <c r="BL95" s="19" t="s">
        <v>217</v>
      </c>
      <c r="BM95" s="184" t="s">
        <v>1569</v>
      </c>
    </row>
    <row r="96" s="1" customFormat="1" ht="16.5" customHeight="1">
      <c r="B96" s="172"/>
      <c r="C96" s="173" t="s">
        <v>204</v>
      </c>
      <c r="D96" s="173" t="s">
        <v>136</v>
      </c>
      <c r="E96" s="174" t="s">
        <v>204</v>
      </c>
      <c r="F96" s="175" t="s">
        <v>1570</v>
      </c>
      <c r="G96" s="176" t="s">
        <v>1542</v>
      </c>
      <c r="H96" s="177">
        <v>1</v>
      </c>
      <c r="I96" s="178"/>
      <c r="J96" s="179">
        <f>ROUND(I96*H96,2)</f>
        <v>0</v>
      </c>
      <c r="K96" s="175" t="s">
        <v>1007</v>
      </c>
      <c r="L96" s="38"/>
      <c r="M96" s="180" t="s">
        <v>3</v>
      </c>
      <c r="N96" s="181" t="s">
        <v>48</v>
      </c>
      <c r="O96" s="71"/>
      <c r="P96" s="182">
        <f>O96*H96</f>
        <v>0</v>
      </c>
      <c r="Q96" s="182">
        <v>0</v>
      </c>
      <c r="R96" s="182">
        <f>Q96*H96</f>
        <v>0</v>
      </c>
      <c r="S96" s="182">
        <v>0</v>
      </c>
      <c r="T96" s="183">
        <f>S96*H96</f>
        <v>0</v>
      </c>
      <c r="AR96" s="184" t="s">
        <v>217</v>
      </c>
      <c r="AT96" s="184" t="s">
        <v>136</v>
      </c>
      <c r="AU96" s="184" t="s">
        <v>85</v>
      </c>
      <c r="AY96" s="19" t="s">
        <v>134</v>
      </c>
      <c r="BE96" s="185">
        <f>IF(N96="základní",J96,0)</f>
        <v>0</v>
      </c>
      <c r="BF96" s="185">
        <f>IF(N96="snížená",J96,0)</f>
        <v>0</v>
      </c>
      <c r="BG96" s="185">
        <f>IF(N96="zákl. přenesená",J96,0)</f>
        <v>0</v>
      </c>
      <c r="BH96" s="185">
        <f>IF(N96="sníž. přenesená",J96,0)</f>
        <v>0</v>
      </c>
      <c r="BI96" s="185">
        <f>IF(N96="nulová",J96,0)</f>
        <v>0</v>
      </c>
      <c r="BJ96" s="19" t="s">
        <v>85</v>
      </c>
      <c r="BK96" s="185">
        <f>ROUND(I96*H96,2)</f>
        <v>0</v>
      </c>
      <c r="BL96" s="19" t="s">
        <v>217</v>
      </c>
      <c r="BM96" s="184" t="s">
        <v>1571</v>
      </c>
    </row>
    <row r="97" s="1" customFormat="1" ht="16.5" customHeight="1">
      <c r="B97" s="172"/>
      <c r="C97" s="173" t="s">
        <v>209</v>
      </c>
      <c r="D97" s="173" t="s">
        <v>136</v>
      </c>
      <c r="E97" s="174" t="s">
        <v>209</v>
      </c>
      <c r="F97" s="175" t="s">
        <v>1572</v>
      </c>
      <c r="G97" s="176" t="s">
        <v>443</v>
      </c>
      <c r="H97" s="177">
        <v>5</v>
      </c>
      <c r="I97" s="178"/>
      <c r="J97" s="179">
        <f>ROUND(I97*H97,2)</f>
        <v>0</v>
      </c>
      <c r="K97" s="175" t="s">
        <v>1007</v>
      </c>
      <c r="L97" s="38"/>
      <c r="M97" s="180" t="s">
        <v>3</v>
      </c>
      <c r="N97" s="181" t="s">
        <v>48</v>
      </c>
      <c r="O97" s="71"/>
      <c r="P97" s="182">
        <f>O97*H97</f>
        <v>0</v>
      </c>
      <c r="Q97" s="182">
        <v>0</v>
      </c>
      <c r="R97" s="182">
        <f>Q97*H97</f>
        <v>0</v>
      </c>
      <c r="S97" s="182">
        <v>0</v>
      </c>
      <c r="T97" s="183">
        <f>S97*H97</f>
        <v>0</v>
      </c>
      <c r="AR97" s="184" t="s">
        <v>217</v>
      </c>
      <c r="AT97" s="184" t="s">
        <v>136</v>
      </c>
      <c r="AU97" s="184" t="s">
        <v>85</v>
      </c>
      <c r="AY97" s="19" t="s">
        <v>134</v>
      </c>
      <c r="BE97" s="185">
        <f>IF(N97="základní",J97,0)</f>
        <v>0</v>
      </c>
      <c r="BF97" s="185">
        <f>IF(N97="snížená",J97,0)</f>
        <v>0</v>
      </c>
      <c r="BG97" s="185">
        <f>IF(N97="zákl. přenesená",J97,0)</f>
        <v>0</v>
      </c>
      <c r="BH97" s="185">
        <f>IF(N97="sníž. přenesená",J97,0)</f>
        <v>0</v>
      </c>
      <c r="BI97" s="185">
        <f>IF(N97="nulová",J97,0)</f>
        <v>0</v>
      </c>
      <c r="BJ97" s="19" t="s">
        <v>85</v>
      </c>
      <c r="BK97" s="185">
        <f>ROUND(I97*H97,2)</f>
        <v>0</v>
      </c>
      <c r="BL97" s="19" t="s">
        <v>217</v>
      </c>
      <c r="BM97" s="184" t="s">
        <v>1573</v>
      </c>
    </row>
    <row r="98" s="1" customFormat="1" ht="24" customHeight="1">
      <c r="B98" s="172"/>
      <c r="C98" s="173" t="s">
        <v>9</v>
      </c>
      <c r="D98" s="173" t="s">
        <v>136</v>
      </c>
      <c r="E98" s="174" t="s">
        <v>9</v>
      </c>
      <c r="F98" s="175" t="s">
        <v>1574</v>
      </c>
      <c r="G98" s="176" t="s">
        <v>443</v>
      </c>
      <c r="H98" s="177">
        <v>150</v>
      </c>
      <c r="I98" s="178"/>
      <c r="J98" s="179">
        <f>ROUND(I98*H98,2)</f>
        <v>0</v>
      </c>
      <c r="K98" s="175" t="s">
        <v>1007</v>
      </c>
      <c r="L98" s="38"/>
      <c r="M98" s="180" t="s">
        <v>3</v>
      </c>
      <c r="N98" s="181" t="s">
        <v>48</v>
      </c>
      <c r="O98" s="71"/>
      <c r="P98" s="182">
        <f>O98*H98</f>
        <v>0</v>
      </c>
      <c r="Q98" s="182">
        <v>0</v>
      </c>
      <c r="R98" s="182">
        <f>Q98*H98</f>
        <v>0</v>
      </c>
      <c r="S98" s="182">
        <v>0</v>
      </c>
      <c r="T98" s="183">
        <f>S98*H98</f>
        <v>0</v>
      </c>
      <c r="AR98" s="184" t="s">
        <v>217</v>
      </c>
      <c r="AT98" s="184" t="s">
        <v>136</v>
      </c>
      <c r="AU98" s="184" t="s">
        <v>85</v>
      </c>
      <c r="AY98" s="19" t="s">
        <v>134</v>
      </c>
      <c r="BE98" s="185">
        <f>IF(N98="základní",J98,0)</f>
        <v>0</v>
      </c>
      <c r="BF98" s="185">
        <f>IF(N98="snížená",J98,0)</f>
        <v>0</v>
      </c>
      <c r="BG98" s="185">
        <f>IF(N98="zákl. přenesená",J98,0)</f>
        <v>0</v>
      </c>
      <c r="BH98" s="185">
        <f>IF(N98="sníž. přenesená",J98,0)</f>
        <v>0</v>
      </c>
      <c r="BI98" s="185">
        <f>IF(N98="nulová",J98,0)</f>
        <v>0</v>
      </c>
      <c r="BJ98" s="19" t="s">
        <v>85</v>
      </c>
      <c r="BK98" s="185">
        <f>ROUND(I98*H98,2)</f>
        <v>0</v>
      </c>
      <c r="BL98" s="19" t="s">
        <v>217</v>
      </c>
      <c r="BM98" s="184" t="s">
        <v>1575</v>
      </c>
    </row>
    <row r="99" s="1" customFormat="1" ht="16.5" customHeight="1">
      <c r="B99" s="172"/>
      <c r="C99" s="173" t="s">
        <v>217</v>
      </c>
      <c r="D99" s="173" t="s">
        <v>136</v>
      </c>
      <c r="E99" s="174" t="s">
        <v>217</v>
      </c>
      <c r="F99" s="175" t="s">
        <v>1576</v>
      </c>
      <c r="G99" s="176" t="s">
        <v>443</v>
      </c>
      <c r="H99" s="177">
        <v>10</v>
      </c>
      <c r="I99" s="178"/>
      <c r="J99" s="179">
        <f>ROUND(I99*H99,2)</f>
        <v>0</v>
      </c>
      <c r="K99" s="175" t="s">
        <v>1007</v>
      </c>
      <c r="L99" s="38"/>
      <c r="M99" s="180" t="s">
        <v>3</v>
      </c>
      <c r="N99" s="181" t="s">
        <v>48</v>
      </c>
      <c r="O99" s="71"/>
      <c r="P99" s="182">
        <f>O99*H99</f>
        <v>0</v>
      </c>
      <c r="Q99" s="182">
        <v>0</v>
      </c>
      <c r="R99" s="182">
        <f>Q99*H99</f>
        <v>0</v>
      </c>
      <c r="S99" s="182">
        <v>0</v>
      </c>
      <c r="T99" s="183">
        <f>S99*H99</f>
        <v>0</v>
      </c>
      <c r="AR99" s="184" t="s">
        <v>217</v>
      </c>
      <c r="AT99" s="184" t="s">
        <v>136</v>
      </c>
      <c r="AU99" s="184" t="s">
        <v>85</v>
      </c>
      <c r="AY99" s="19" t="s">
        <v>134</v>
      </c>
      <c r="BE99" s="185">
        <f>IF(N99="základní",J99,0)</f>
        <v>0</v>
      </c>
      <c r="BF99" s="185">
        <f>IF(N99="snížená",J99,0)</f>
        <v>0</v>
      </c>
      <c r="BG99" s="185">
        <f>IF(N99="zákl. přenesená",J99,0)</f>
        <v>0</v>
      </c>
      <c r="BH99" s="185">
        <f>IF(N99="sníž. přenesená",J99,0)</f>
        <v>0</v>
      </c>
      <c r="BI99" s="185">
        <f>IF(N99="nulová",J99,0)</f>
        <v>0</v>
      </c>
      <c r="BJ99" s="19" t="s">
        <v>85</v>
      </c>
      <c r="BK99" s="185">
        <f>ROUND(I99*H99,2)</f>
        <v>0</v>
      </c>
      <c r="BL99" s="19" t="s">
        <v>217</v>
      </c>
      <c r="BM99" s="184" t="s">
        <v>1577</v>
      </c>
    </row>
    <row r="100" s="1" customFormat="1" ht="16.5" customHeight="1">
      <c r="B100" s="172"/>
      <c r="C100" s="173" t="s">
        <v>221</v>
      </c>
      <c r="D100" s="173" t="s">
        <v>136</v>
      </c>
      <c r="E100" s="174" t="s">
        <v>221</v>
      </c>
      <c r="F100" s="175" t="s">
        <v>1578</v>
      </c>
      <c r="G100" s="176" t="s">
        <v>443</v>
      </c>
      <c r="H100" s="177">
        <v>20</v>
      </c>
      <c r="I100" s="178"/>
      <c r="J100" s="179">
        <f>ROUND(I100*H100,2)</f>
        <v>0</v>
      </c>
      <c r="K100" s="175" t="s">
        <v>1007</v>
      </c>
      <c r="L100" s="38"/>
      <c r="M100" s="180" t="s">
        <v>3</v>
      </c>
      <c r="N100" s="181" t="s">
        <v>48</v>
      </c>
      <c r="O100" s="71"/>
      <c r="P100" s="182">
        <f>O100*H100</f>
        <v>0</v>
      </c>
      <c r="Q100" s="182">
        <v>0</v>
      </c>
      <c r="R100" s="182">
        <f>Q100*H100</f>
        <v>0</v>
      </c>
      <c r="S100" s="182">
        <v>0</v>
      </c>
      <c r="T100" s="183">
        <f>S100*H100</f>
        <v>0</v>
      </c>
      <c r="AR100" s="184" t="s">
        <v>217</v>
      </c>
      <c r="AT100" s="184" t="s">
        <v>136</v>
      </c>
      <c r="AU100" s="184" t="s">
        <v>85</v>
      </c>
      <c r="AY100" s="19" t="s">
        <v>134</v>
      </c>
      <c r="BE100" s="185">
        <f>IF(N100="základní",J100,0)</f>
        <v>0</v>
      </c>
      <c r="BF100" s="185">
        <f>IF(N100="snížená",J100,0)</f>
        <v>0</v>
      </c>
      <c r="BG100" s="185">
        <f>IF(N100="zákl. přenesená",J100,0)</f>
        <v>0</v>
      </c>
      <c r="BH100" s="185">
        <f>IF(N100="sníž. přenesená",J100,0)</f>
        <v>0</v>
      </c>
      <c r="BI100" s="185">
        <f>IF(N100="nulová",J100,0)</f>
        <v>0</v>
      </c>
      <c r="BJ100" s="19" t="s">
        <v>85</v>
      </c>
      <c r="BK100" s="185">
        <f>ROUND(I100*H100,2)</f>
        <v>0</v>
      </c>
      <c r="BL100" s="19" t="s">
        <v>217</v>
      </c>
      <c r="BM100" s="184" t="s">
        <v>1579</v>
      </c>
    </row>
    <row r="101" s="1" customFormat="1" ht="16.5" customHeight="1">
      <c r="B101" s="172"/>
      <c r="C101" s="173" t="s">
        <v>225</v>
      </c>
      <c r="D101" s="173" t="s">
        <v>136</v>
      </c>
      <c r="E101" s="174" t="s">
        <v>225</v>
      </c>
      <c r="F101" s="175" t="s">
        <v>1580</v>
      </c>
      <c r="G101" s="176" t="s">
        <v>443</v>
      </c>
      <c r="H101" s="177">
        <v>25</v>
      </c>
      <c r="I101" s="178"/>
      <c r="J101" s="179">
        <f>ROUND(I101*H101,2)</f>
        <v>0</v>
      </c>
      <c r="K101" s="175" t="s">
        <v>1007</v>
      </c>
      <c r="L101" s="38"/>
      <c r="M101" s="237" t="s">
        <v>3</v>
      </c>
      <c r="N101" s="238" t="s">
        <v>48</v>
      </c>
      <c r="O101" s="235"/>
      <c r="P101" s="239">
        <f>O101*H101</f>
        <v>0</v>
      </c>
      <c r="Q101" s="239">
        <v>0</v>
      </c>
      <c r="R101" s="239">
        <f>Q101*H101</f>
        <v>0</v>
      </c>
      <c r="S101" s="239">
        <v>0</v>
      </c>
      <c r="T101" s="240">
        <f>S101*H101</f>
        <v>0</v>
      </c>
      <c r="AR101" s="184" t="s">
        <v>217</v>
      </c>
      <c r="AT101" s="184" t="s">
        <v>136</v>
      </c>
      <c r="AU101" s="184" t="s">
        <v>85</v>
      </c>
      <c r="AY101" s="19" t="s">
        <v>134</v>
      </c>
      <c r="BE101" s="185">
        <f>IF(N101="základní",J101,0)</f>
        <v>0</v>
      </c>
      <c r="BF101" s="185">
        <f>IF(N101="snížená",J101,0)</f>
        <v>0</v>
      </c>
      <c r="BG101" s="185">
        <f>IF(N101="zákl. přenesená",J101,0)</f>
        <v>0</v>
      </c>
      <c r="BH101" s="185">
        <f>IF(N101="sníž. přenesená",J101,0)</f>
        <v>0</v>
      </c>
      <c r="BI101" s="185">
        <f>IF(N101="nulová",J101,0)</f>
        <v>0</v>
      </c>
      <c r="BJ101" s="19" t="s">
        <v>85</v>
      </c>
      <c r="BK101" s="185">
        <f>ROUND(I101*H101,2)</f>
        <v>0</v>
      </c>
      <c r="BL101" s="19" t="s">
        <v>217</v>
      </c>
      <c r="BM101" s="184" t="s">
        <v>1581</v>
      </c>
    </row>
    <row r="102" s="1" customFormat="1" ht="6.96" customHeight="1">
      <c r="B102" s="54"/>
      <c r="C102" s="55"/>
      <c r="D102" s="55"/>
      <c r="E102" s="55"/>
      <c r="F102" s="55"/>
      <c r="G102" s="55"/>
      <c r="H102" s="55"/>
      <c r="I102" s="134"/>
      <c r="J102" s="55"/>
      <c r="K102" s="55"/>
      <c r="L102" s="38"/>
    </row>
  </sheetData>
  <autoFilter ref="C80:K10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105</v>
      </c>
    </row>
    <row r="3" ht="6.96" customHeight="1">
      <c r="B3" s="20"/>
      <c r="C3" s="21"/>
      <c r="D3" s="21"/>
      <c r="E3" s="21"/>
      <c r="F3" s="21"/>
      <c r="G3" s="21"/>
      <c r="H3" s="21"/>
      <c r="I3" s="112"/>
      <c r="J3" s="21"/>
      <c r="K3" s="21"/>
      <c r="L3" s="22"/>
      <c r="AT3" s="19" t="s">
        <v>87</v>
      </c>
    </row>
    <row r="4" ht="24.96" customHeight="1">
      <c r="B4" s="22"/>
      <c r="D4" s="23" t="s">
        <v>106</v>
      </c>
      <c r="L4" s="22"/>
      <c r="M4" s="113" t="s">
        <v>11</v>
      </c>
      <c r="AT4" s="19" t="s">
        <v>4</v>
      </c>
    </row>
    <row r="5" ht="6.96" customHeight="1">
      <c r="B5" s="22"/>
      <c r="L5" s="22"/>
    </row>
    <row r="6" ht="12" customHeight="1">
      <c r="B6" s="22"/>
      <c r="D6" s="32" t="s">
        <v>17</v>
      </c>
      <c r="L6" s="22"/>
    </row>
    <row r="7" ht="16.5" customHeight="1">
      <c r="B7" s="22"/>
      <c r="E7" s="114" t="str">
        <f>'Rekapitulace stavby'!K6</f>
        <v>Most ev.č. BM-665 přes náhon u areálu Komety</v>
      </c>
      <c r="F7" s="32"/>
      <c r="G7" s="32"/>
      <c r="H7" s="32"/>
      <c r="L7" s="22"/>
    </row>
    <row r="8" s="1" customFormat="1" ht="12" customHeight="1">
      <c r="B8" s="38"/>
      <c r="D8" s="32" t="s">
        <v>107</v>
      </c>
      <c r="I8" s="115"/>
      <c r="L8" s="38"/>
    </row>
    <row r="9" s="1" customFormat="1" ht="36.96" customHeight="1">
      <c r="B9" s="38"/>
      <c r="E9" s="61" t="s">
        <v>1582</v>
      </c>
      <c r="F9" s="1"/>
      <c r="G9" s="1"/>
      <c r="H9" s="1"/>
      <c r="I9" s="115"/>
      <c r="L9" s="38"/>
    </row>
    <row r="10" s="1" customFormat="1">
      <c r="B10" s="38"/>
      <c r="I10" s="115"/>
      <c r="L10" s="38"/>
    </row>
    <row r="11" s="1" customFormat="1" ht="12" customHeight="1">
      <c r="B11" s="38"/>
      <c r="D11" s="32" t="s">
        <v>19</v>
      </c>
      <c r="F11" s="27" t="s">
        <v>3</v>
      </c>
      <c r="I11" s="116" t="s">
        <v>20</v>
      </c>
      <c r="J11" s="27" t="s">
        <v>3</v>
      </c>
      <c r="L11" s="38"/>
    </row>
    <row r="12" s="1" customFormat="1" ht="12" customHeight="1">
      <c r="B12" s="38"/>
      <c r="D12" s="32" t="s">
        <v>21</v>
      </c>
      <c r="F12" s="27" t="s">
        <v>22</v>
      </c>
      <c r="I12" s="116" t="s">
        <v>23</v>
      </c>
      <c r="J12" s="63" t="str">
        <f>'Rekapitulace stavby'!AN8</f>
        <v>23. 5. 2019</v>
      </c>
      <c r="L12" s="38"/>
    </row>
    <row r="13" s="1" customFormat="1" ht="21.84" customHeight="1">
      <c r="B13" s="38"/>
      <c r="I13" s="117" t="s">
        <v>109</v>
      </c>
      <c r="J13" s="118" t="s">
        <v>110</v>
      </c>
      <c r="L13" s="38"/>
    </row>
    <row r="14" s="1" customFormat="1" ht="12" customHeight="1">
      <c r="B14" s="38"/>
      <c r="D14" s="32" t="s">
        <v>25</v>
      </c>
      <c r="I14" s="116" t="s">
        <v>26</v>
      </c>
      <c r="J14" s="27" t="s">
        <v>27</v>
      </c>
      <c r="L14" s="38"/>
    </row>
    <row r="15" s="1" customFormat="1" ht="18" customHeight="1">
      <c r="B15" s="38"/>
      <c r="E15" s="27" t="s">
        <v>28</v>
      </c>
      <c r="I15" s="116" t="s">
        <v>29</v>
      </c>
      <c r="J15" s="27" t="s">
        <v>30</v>
      </c>
      <c r="L15" s="38"/>
    </row>
    <row r="16" s="1" customFormat="1" ht="6.96" customHeight="1">
      <c r="B16" s="38"/>
      <c r="I16" s="115"/>
      <c r="L16" s="38"/>
    </row>
    <row r="17" s="1" customFormat="1" ht="12" customHeight="1">
      <c r="B17" s="38"/>
      <c r="D17" s="32" t="s">
        <v>31</v>
      </c>
      <c r="I17" s="116" t="s">
        <v>26</v>
      </c>
      <c r="J17" s="33" t="str">
        <f>'Rekapitulace stavby'!AN13</f>
        <v>Vyplň údaj</v>
      </c>
      <c r="L17" s="38"/>
    </row>
    <row r="18" s="1" customFormat="1" ht="18" customHeight="1">
      <c r="B18" s="38"/>
      <c r="E18" s="33" t="str">
        <f>'Rekapitulace stavby'!E14</f>
        <v>Vyplň údaj</v>
      </c>
      <c r="F18" s="27"/>
      <c r="G18" s="27"/>
      <c r="H18" s="27"/>
      <c r="I18" s="116" t="s">
        <v>29</v>
      </c>
      <c r="J18" s="33" t="str">
        <f>'Rekapitulace stavby'!AN14</f>
        <v>Vyplň údaj</v>
      </c>
      <c r="L18" s="38"/>
    </row>
    <row r="19" s="1" customFormat="1" ht="6.96" customHeight="1">
      <c r="B19" s="38"/>
      <c r="I19" s="115"/>
      <c r="L19" s="38"/>
    </row>
    <row r="20" s="1" customFormat="1" ht="12" customHeight="1">
      <c r="B20" s="38"/>
      <c r="D20" s="32" t="s">
        <v>33</v>
      </c>
      <c r="I20" s="116" t="s">
        <v>26</v>
      </c>
      <c r="J20" s="27" t="s">
        <v>34</v>
      </c>
      <c r="L20" s="38"/>
    </row>
    <row r="21" s="1" customFormat="1" ht="18" customHeight="1">
      <c r="B21" s="38"/>
      <c r="E21" s="27" t="s">
        <v>35</v>
      </c>
      <c r="I21" s="116" t="s">
        <v>29</v>
      </c>
      <c r="J21" s="27" t="s">
        <v>36</v>
      </c>
      <c r="L21" s="38"/>
    </row>
    <row r="22" s="1" customFormat="1" ht="6.96" customHeight="1">
      <c r="B22" s="38"/>
      <c r="I22" s="115"/>
      <c r="L22" s="38"/>
    </row>
    <row r="23" s="1" customFormat="1" ht="12" customHeight="1">
      <c r="B23" s="38"/>
      <c r="D23" s="32" t="s">
        <v>38</v>
      </c>
      <c r="I23" s="116" t="s">
        <v>26</v>
      </c>
      <c r="J23" s="27" t="s">
        <v>39</v>
      </c>
      <c r="L23" s="38"/>
    </row>
    <row r="24" s="1" customFormat="1" ht="18" customHeight="1">
      <c r="B24" s="38"/>
      <c r="E24" s="27" t="s">
        <v>40</v>
      </c>
      <c r="I24" s="116" t="s">
        <v>29</v>
      </c>
      <c r="J24" s="27" t="s">
        <v>3</v>
      </c>
      <c r="L24" s="38"/>
    </row>
    <row r="25" s="1" customFormat="1" ht="6.96" customHeight="1">
      <c r="B25" s="38"/>
      <c r="I25" s="115"/>
      <c r="L25" s="38"/>
    </row>
    <row r="26" s="1" customFormat="1" ht="12" customHeight="1">
      <c r="B26" s="38"/>
      <c r="D26" s="32" t="s">
        <v>41</v>
      </c>
      <c r="I26" s="115"/>
      <c r="L26" s="38"/>
    </row>
    <row r="27" s="7" customFormat="1" ht="16.5" customHeight="1">
      <c r="B27" s="119"/>
      <c r="E27" s="36" t="s">
        <v>3</v>
      </c>
      <c r="F27" s="36"/>
      <c r="G27" s="36"/>
      <c r="H27" s="36"/>
      <c r="I27" s="120"/>
      <c r="L27" s="119"/>
    </row>
    <row r="28" s="1" customFormat="1" ht="6.96" customHeight="1">
      <c r="B28" s="38"/>
      <c r="I28" s="115"/>
      <c r="L28" s="38"/>
    </row>
    <row r="29" s="1" customFormat="1" ht="6.96" customHeight="1">
      <c r="B29" s="38"/>
      <c r="D29" s="67"/>
      <c r="E29" s="67"/>
      <c r="F29" s="67"/>
      <c r="G29" s="67"/>
      <c r="H29" s="67"/>
      <c r="I29" s="121"/>
      <c r="J29" s="67"/>
      <c r="K29" s="67"/>
      <c r="L29" s="38"/>
    </row>
    <row r="30" s="1" customFormat="1" ht="25.44" customHeight="1">
      <c r="B30" s="38"/>
      <c r="D30" s="122" t="s">
        <v>43</v>
      </c>
      <c r="I30" s="115"/>
      <c r="J30" s="87">
        <f>ROUND(J83, 2)</f>
        <v>0</v>
      </c>
      <c r="L30" s="38"/>
    </row>
    <row r="31" s="1" customFormat="1" ht="6.96" customHeight="1">
      <c r="B31" s="38"/>
      <c r="D31" s="67"/>
      <c r="E31" s="67"/>
      <c r="F31" s="67"/>
      <c r="G31" s="67"/>
      <c r="H31" s="67"/>
      <c r="I31" s="121"/>
      <c r="J31" s="67"/>
      <c r="K31" s="67"/>
      <c r="L31" s="38"/>
    </row>
    <row r="32" s="1" customFormat="1" ht="14.4" customHeight="1">
      <c r="B32" s="38"/>
      <c r="F32" s="42" t="s">
        <v>45</v>
      </c>
      <c r="I32" s="123" t="s">
        <v>44</v>
      </c>
      <c r="J32" s="42" t="s">
        <v>46</v>
      </c>
      <c r="L32" s="38"/>
    </row>
    <row r="33" s="1" customFormat="1" ht="14.4" customHeight="1">
      <c r="B33" s="38"/>
      <c r="D33" s="124" t="s">
        <v>47</v>
      </c>
      <c r="E33" s="32" t="s">
        <v>48</v>
      </c>
      <c r="F33" s="125">
        <f>ROUND((SUM(BE83:BE94)),  2)</f>
        <v>0</v>
      </c>
      <c r="I33" s="126">
        <v>0.20999999999999999</v>
      </c>
      <c r="J33" s="125">
        <f>ROUND(((SUM(BE83:BE94))*I33),  2)</f>
        <v>0</v>
      </c>
      <c r="L33" s="38"/>
    </row>
    <row r="34" s="1" customFormat="1" ht="14.4" customHeight="1">
      <c r="B34" s="38"/>
      <c r="E34" s="32" t="s">
        <v>49</v>
      </c>
      <c r="F34" s="125">
        <f>ROUND((SUM(BF83:BF94)),  2)</f>
        <v>0</v>
      </c>
      <c r="I34" s="126">
        <v>0.14999999999999999</v>
      </c>
      <c r="J34" s="125">
        <f>ROUND(((SUM(BF83:BF94))*I34),  2)</f>
        <v>0</v>
      </c>
      <c r="L34" s="38"/>
    </row>
    <row r="35" hidden="1" s="1" customFormat="1" ht="14.4" customHeight="1">
      <c r="B35" s="38"/>
      <c r="E35" s="32" t="s">
        <v>50</v>
      </c>
      <c r="F35" s="125">
        <f>ROUND((SUM(BG83:BG94)),  2)</f>
        <v>0</v>
      </c>
      <c r="I35" s="126">
        <v>0.20999999999999999</v>
      </c>
      <c r="J35" s="125">
        <f>0</f>
        <v>0</v>
      </c>
      <c r="L35" s="38"/>
    </row>
    <row r="36" hidden="1" s="1" customFormat="1" ht="14.4" customHeight="1">
      <c r="B36" s="38"/>
      <c r="E36" s="32" t="s">
        <v>51</v>
      </c>
      <c r="F36" s="125">
        <f>ROUND((SUM(BH83:BH94)),  2)</f>
        <v>0</v>
      </c>
      <c r="I36" s="126">
        <v>0.14999999999999999</v>
      </c>
      <c r="J36" s="125">
        <f>0</f>
        <v>0</v>
      </c>
      <c r="L36" s="38"/>
    </row>
    <row r="37" hidden="1" s="1" customFormat="1" ht="14.4" customHeight="1">
      <c r="B37" s="38"/>
      <c r="E37" s="32" t="s">
        <v>52</v>
      </c>
      <c r="F37" s="125">
        <f>ROUND((SUM(BI83:BI94)),  2)</f>
        <v>0</v>
      </c>
      <c r="I37" s="126">
        <v>0</v>
      </c>
      <c r="J37" s="125">
        <f>0</f>
        <v>0</v>
      </c>
      <c r="L37" s="38"/>
    </row>
    <row r="38" s="1" customFormat="1" ht="6.96" customHeight="1">
      <c r="B38" s="38"/>
      <c r="I38" s="115"/>
      <c r="L38" s="38"/>
    </row>
    <row r="39" s="1" customFormat="1" ht="25.44" customHeight="1">
      <c r="B39" s="38"/>
      <c r="C39" s="127"/>
      <c r="D39" s="128" t="s">
        <v>53</v>
      </c>
      <c r="E39" s="75"/>
      <c r="F39" s="75"/>
      <c r="G39" s="129" t="s">
        <v>54</v>
      </c>
      <c r="H39" s="130" t="s">
        <v>55</v>
      </c>
      <c r="I39" s="131"/>
      <c r="J39" s="132">
        <f>SUM(J30:J37)</f>
        <v>0</v>
      </c>
      <c r="K39" s="133"/>
      <c r="L39" s="38"/>
    </row>
    <row r="40" s="1" customFormat="1" ht="14.4" customHeight="1">
      <c r="B40" s="54"/>
      <c r="C40" s="55"/>
      <c r="D40" s="55"/>
      <c r="E40" s="55"/>
      <c r="F40" s="55"/>
      <c r="G40" s="55"/>
      <c r="H40" s="55"/>
      <c r="I40" s="134"/>
      <c r="J40" s="55"/>
      <c r="K40" s="55"/>
      <c r="L40" s="38"/>
    </row>
    <row r="44" s="1" customFormat="1" ht="6.96" customHeight="1">
      <c r="B44" s="56"/>
      <c r="C44" s="57"/>
      <c r="D44" s="57"/>
      <c r="E44" s="57"/>
      <c r="F44" s="57"/>
      <c r="G44" s="57"/>
      <c r="H44" s="57"/>
      <c r="I44" s="135"/>
      <c r="J44" s="57"/>
      <c r="K44" s="57"/>
      <c r="L44" s="38"/>
    </row>
    <row r="45" s="1" customFormat="1" ht="24.96" customHeight="1">
      <c r="B45" s="38"/>
      <c r="C45" s="23" t="s">
        <v>111</v>
      </c>
      <c r="I45" s="115"/>
      <c r="L45" s="38"/>
    </row>
    <row r="46" s="1" customFormat="1" ht="6.96" customHeight="1">
      <c r="B46" s="38"/>
      <c r="I46" s="115"/>
      <c r="L46" s="38"/>
    </row>
    <row r="47" s="1" customFormat="1" ht="12" customHeight="1">
      <c r="B47" s="38"/>
      <c r="C47" s="32" t="s">
        <v>17</v>
      </c>
      <c r="I47" s="115"/>
      <c r="L47" s="38"/>
    </row>
    <row r="48" s="1" customFormat="1" ht="16.5" customHeight="1">
      <c r="B48" s="38"/>
      <c r="E48" s="114" t="str">
        <f>E7</f>
        <v>Most ev.č. BM-665 přes náhon u areálu Komety</v>
      </c>
      <c r="F48" s="32"/>
      <c r="G48" s="32"/>
      <c r="H48" s="32"/>
      <c r="I48" s="115"/>
      <c r="L48" s="38"/>
    </row>
    <row r="49" s="1" customFormat="1" ht="12" customHeight="1">
      <c r="B49" s="38"/>
      <c r="C49" s="32" t="s">
        <v>107</v>
      </c>
      <c r="I49" s="115"/>
      <c r="L49" s="38"/>
    </row>
    <row r="50" s="1" customFormat="1" ht="16.5" customHeight="1">
      <c r="B50" s="38"/>
      <c r="E50" s="61" t="str">
        <f>E9</f>
        <v>VON - Vedlejší a ostatní náklady</v>
      </c>
      <c r="F50" s="1"/>
      <c r="G50" s="1"/>
      <c r="H50" s="1"/>
      <c r="I50" s="115"/>
      <c r="L50" s="38"/>
    </row>
    <row r="51" s="1" customFormat="1" ht="6.96" customHeight="1">
      <c r="B51" s="38"/>
      <c r="I51" s="115"/>
      <c r="L51" s="38"/>
    </row>
    <row r="52" s="1" customFormat="1" ht="12" customHeight="1">
      <c r="B52" s="38"/>
      <c r="C52" s="32" t="s">
        <v>21</v>
      </c>
      <c r="F52" s="27" t="str">
        <f>F12</f>
        <v>Brno - Pisárky</v>
      </c>
      <c r="I52" s="116" t="s">
        <v>23</v>
      </c>
      <c r="J52" s="63" t="str">
        <f>IF(J12="","",J12)</f>
        <v>23. 5. 2019</v>
      </c>
      <c r="L52" s="38"/>
    </row>
    <row r="53" s="1" customFormat="1" ht="6.96" customHeight="1">
      <c r="B53" s="38"/>
      <c r="I53" s="115"/>
      <c r="L53" s="38"/>
    </row>
    <row r="54" s="1" customFormat="1" ht="27.9" customHeight="1">
      <c r="B54" s="38"/>
      <c r="C54" s="32" t="s">
        <v>25</v>
      </c>
      <c r="F54" s="27" t="str">
        <f>E15</f>
        <v>Brněnské komunikace a.s.</v>
      </c>
      <c r="I54" s="116" t="s">
        <v>33</v>
      </c>
      <c r="J54" s="36" t="str">
        <f>E21</f>
        <v>Rušar mosty s.r.o. Brno</v>
      </c>
      <c r="L54" s="38"/>
    </row>
    <row r="55" s="1" customFormat="1" ht="15.15" customHeight="1">
      <c r="B55" s="38"/>
      <c r="C55" s="32" t="s">
        <v>31</v>
      </c>
      <c r="F55" s="27" t="str">
        <f>IF(E18="","",E18)</f>
        <v>Vyplň údaj</v>
      </c>
      <c r="I55" s="116" t="s">
        <v>38</v>
      </c>
      <c r="J55" s="36" t="str">
        <f>E24</f>
        <v>Ing. Česmír Rez</v>
      </c>
      <c r="L55" s="38"/>
    </row>
    <row r="56" s="1" customFormat="1" ht="10.32" customHeight="1">
      <c r="B56" s="38"/>
      <c r="I56" s="115"/>
      <c r="L56" s="38"/>
    </row>
    <row r="57" s="1" customFormat="1" ht="29.28" customHeight="1">
      <c r="B57" s="38"/>
      <c r="C57" s="136" t="s">
        <v>112</v>
      </c>
      <c r="D57" s="127"/>
      <c r="E57" s="127"/>
      <c r="F57" s="127"/>
      <c r="G57" s="127"/>
      <c r="H57" s="127"/>
      <c r="I57" s="137"/>
      <c r="J57" s="138" t="s">
        <v>113</v>
      </c>
      <c r="K57" s="127"/>
      <c r="L57" s="38"/>
    </row>
    <row r="58" s="1" customFormat="1" ht="10.32" customHeight="1">
      <c r="B58" s="38"/>
      <c r="I58" s="115"/>
      <c r="L58" s="38"/>
    </row>
    <row r="59" s="1" customFormat="1" ht="22.8" customHeight="1">
      <c r="B59" s="38"/>
      <c r="C59" s="139" t="s">
        <v>75</v>
      </c>
      <c r="I59" s="115"/>
      <c r="J59" s="87">
        <f>J83</f>
        <v>0</v>
      </c>
      <c r="L59" s="38"/>
      <c r="AU59" s="19" t="s">
        <v>114</v>
      </c>
    </row>
    <row r="60" s="8" customFormat="1" ht="24.96" customHeight="1">
      <c r="B60" s="140"/>
      <c r="D60" s="141" t="s">
        <v>1249</v>
      </c>
      <c r="E60" s="142"/>
      <c r="F60" s="142"/>
      <c r="G60" s="142"/>
      <c r="H60" s="142"/>
      <c r="I60" s="143"/>
      <c r="J60" s="144">
        <f>J84</f>
        <v>0</v>
      </c>
      <c r="L60" s="140"/>
    </row>
    <row r="61" s="9" customFormat="1" ht="19.92" customHeight="1">
      <c r="B61" s="145"/>
      <c r="D61" s="146" t="s">
        <v>1415</v>
      </c>
      <c r="E61" s="147"/>
      <c r="F61" s="147"/>
      <c r="G61" s="147"/>
      <c r="H61" s="147"/>
      <c r="I61" s="148"/>
      <c r="J61" s="149">
        <f>J85</f>
        <v>0</v>
      </c>
      <c r="L61" s="145"/>
    </row>
    <row r="62" s="9" customFormat="1" ht="19.92" customHeight="1">
      <c r="B62" s="145"/>
      <c r="D62" s="146" t="s">
        <v>1250</v>
      </c>
      <c r="E62" s="147"/>
      <c r="F62" s="147"/>
      <c r="G62" s="147"/>
      <c r="H62" s="147"/>
      <c r="I62" s="148"/>
      <c r="J62" s="149">
        <f>J90</f>
        <v>0</v>
      </c>
      <c r="L62" s="145"/>
    </row>
    <row r="63" s="9" customFormat="1" ht="19.92" customHeight="1">
      <c r="B63" s="145"/>
      <c r="D63" s="146" t="s">
        <v>1251</v>
      </c>
      <c r="E63" s="147"/>
      <c r="F63" s="147"/>
      <c r="G63" s="147"/>
      <c r="H63" s="147"/>
      <c r="I63" s="148"/>
      <c r="J63" s="149">
        <f>J93</f>
        <v>0</v>
      </c>
      <c r="L63" s="145"/>
    </row>
    <row r="64" s="1" customFormat="1" ht="21.84" customHeight="1">
      <c r="B64" s="38"/>
      <c r="I64" s="115"/>
      <c r="L64" s="38"/>
    </row>
    <row r="65" s="1" customFormat="1" ht="6.96" customHeight="1">
      <c r="B65" s="54"/>
      <c r="C65" s="55"/>
      <c r="D65" s="55"/>
      <c r="E65" s="55"/>
      <c r="F65" s="55"/>
      <c r="G65" s="55"/>
      <c r="H65" s="55"/>
      <c r="I65" s="134"/>
      <c r="J65" s="55"/>
      <c r="K65" s="55"/>
      <c r="L65" s="38"/>
    </row>
    <row r="69" s="1" customFormat="1" ht="6.96" customHeight="1">
      <c r="B69" s="56"/>
      <c r="C69" s="57"/>
      <c r="D69" s="57"/>
      <c r="E69" s="57"/>
      <c r="F69" s="57"/>
      <c r="G69" s="57"/>
      <c r="H69" s="57"/>
      <c r="I69" s="135"/>
      <c r="J69" s="57"/>
      <c r="K69" s="57"/>
      <c r="L69" s="38"/>
    </row>
    <row r="70" s="1" customFormat="1" ht="24.96" customHeight="1">
      <c r="B70" s="38"/>
      <c r="C70" s="23" t="s">
        <v>119</v>
      </c>
      <c r="I70" s="115"/>
      <c r="L70" s="38"/>
    </row>
    <row r="71" s="1" customFormat="1" ht="6.96" customHeight="1">
      <c r="B71" s="38"/>
      <c r="I71" s="115"/>
      <c r="L71" s="38"/>
    </row>
    <row r="72" s="1" customFormat="1" ht="12" customHeight="1">
      <c r="B72" s="38"/>
      <c r="C72" s="32" t="s">
        <v>17</v>
      </c>
      <c r="I72" s="115"/>
      <c r="L72" s="38"/>
    </row>
    <row r="73" s="1" customFormat="1" ht="16.5" customHeight="1">
      <c r="B73" s="38"/>
      <c r="E73" s="114" t="str">
        <f>E7</f>
        <v>Most ev.č. BM-665 přes náhon u areálu Komety</v>
      </c>
      <c r="F73" s="32"/>
      <c r="G73" s="32"/>
      <c r="H73" s="32"/>
      <c r="I73" s="115"/>
      <c r="L73" s="38"/>
    </row>
    <row r="74" s="1" customFormat="1" ht="12" customHeight="1">
      <c r="B74" s="38"/>
      <c r="C74" s="32" t="s">
        <v>107</v>
      </c>
      <c r="I74" s="115"/>
      <c r="L74" s="38"/>
    </row>
    <row r="75" s="1" customFormat="1" ht="16.5" customHeight="1">
      <c r="B75" s="38"/>
      <c r="E75" s="61" t="str">
        <f>E9</f>
        <v>VON - Vedlejší a ostatní náklady</v>
      </c>
      <c r="F75" s="1"/>
      <c r="G75" s="1"/>
      <c r="H75" s="1"/>
      <c r="I75" s="115"/>
      <c r="L75" s="38"/>
    </row>
    <row r="76" s="1" customFormat="1" ht="6.96" customHeight="1">
      <c r="B76" s="38"/>
      <c r="I76" s="115"/>
      <c r="L76" s="38"/>
    </row>
    <row r="77" s="1" customFormat="1" ht="12" customHeight="1">
      <c r="B77" s="38"/>
      <c r="C77" s="32" t="s">
        <v>21</v>
      </c>
      <c r="F77" s="27" t="str">
        <f>F12</f>
        <v>Brno - Pisárky</v>
      </c>
      <c r="I77" s="116" t="s">
        <v>23</v>
      </c>
      <c r="J77" s="63" t="str">
        <f>IF(J12="","",J12)</f>
        <v>23. 5. 2019</v>
      </c>
      <c r="L77" s="38"/>
    </row>
    <row r="78" s="1" customFormat="1" ht="6.96" customHeight="1">
      <c r="B78" s="38"/>
      <c r="I78" s="115"/>
      <c r="L78" s="38"/>
    </row>
    <row r="79" s="1" customFormat="1" ht="27.9" customHeight="1">
      <c r="B79" s="38"/>
      <c r="C79" s="32" t="s">
        <v>25</v>
      </c>
      <c r="F79" s="27" t="str">
        <f>E15</f>
        <v>Brněnské komunikace a.s.</v>
      </c>
      <c r="I79" s="116" t="s">
        <v>33</v>
      </c>
      <c r="J79" s="36" t="str">
        <f>E21</f>
        <v>Rušar mosty s.r.o. Brno</v>
      </c>
      <c r="L79" s="38"/>
    </row>
    <row r="80" s="1" customFormat="1" ht="15.15" customHeight="1">
      <c r="B80" s="38"/>
      <c r="C80" s="32" t="s">
        <v>31</v>
      </c>
      <c r="F80" s="27" t="str">
        <f>IF(E18="","",E18)</f>
        <v>Vyplň údaj</v>
      </c>
      <c r="I80" s="116" t="s">
        <v>38</v>
      </c>
      <c r="J80" s="36" t="str">
        <f>E24</f>
        <v>Ing. Česmír Rez</v>
      </c>
      <c r="L80" s="38"/>
    </row>
    <row r="81" s="1" customFormat="1" ht="10.32" customHeight="1">
      <c r="B81" s="38"/>
      <c r="I81" s="115"/>
      <c r="L81" s="38"/>
    </row>
    <row r="82" s="10" customFormat="1" ht="29.28" customHeight="1">
      <c r="B82" s="150"/>
      <c r="C82" s="151" t="s">
        <v>120</v>
      </c>
      <c r="D82" s="152" t="s">
        <v>62</v>
      </c>
      <c r="E82" s="152" t="s">
        <v>58</v>
      </c>
      <c r="F82" s="152" t="s">
        <v>59</v>
      </c>
      <c r="G82" s="152" t="s">
        <v>121</v>
      </c>
      <c r="H82" s="152" t="s">
        <v>122</v>
      </c>
      <c r="I82" s="153" t="s">
        <v>123</v>
      </c>
      <c r="J82" s="152" t="s">
        <v>113</v>
      </c>
      <c r="K82" s="154" t="s">
        <v>124</v>
      </c>
      <c r="L82" s="150"/>
      <c r="M82" s="79" t="s">
        <v>3</v>
      </c>
      <c r="N82" s="80" t="s">
        <v>47</v>
      </c>
      <c r="O82" s="80" t="s">
        <v>125</v>
      </c>
      <c r="P82" s="80" t="s">
        <v>126</v>
      </c>
      <c r="Q82" s="80" t="s">
        <v>127</v>
      </c>
      <c r="R82" s="80" t="s">
        <v>128</v>
      </c>
      <c r="S82" s="80" t="s">
        <v>129</v>
      </c>
      <c r="T82" s="81" t="s">
        <v>130</v>
      </c>
    </row>
    <row r="83" s="1" customFormat="1" ht="22.8" customHeight="1">
      <c r="B83" s="38"/>
      <c r="C83" s="84" t="s">
        <v>131</v>
      </c>
      <c r="I83" s="115"/>
      <c r="J83" s="155">
        <f>BK83</f>
        <v>0</v>
      </c>
      <c r="L83" s="38"/>
      <c r="M83" s="82"/>
      <c r="N83" s="67"/>
      <c r="O83" s="67"/>
      <c r="P83" s="156">
        <f>P84</f>
        <v>0</v>
      </c>
      <c r="Q83" s="67"/>
      <c r="R83" s="156">
        <f>R84</f>
        <v>0</v>
      </c>
      <c r="S83" s="67"/>
      <c r="T83" s="157">
        <f>T84</f>
        <v>0</v>
      </c>
      <c r="AT83" s="19" t="s">
        <v>76</v>
      </c>
      <c r="AU83" s="19" t="s">
        <v>114</v>
      </c>
      <c r="BK83" s="158">
        <f>BK84</f>
        <v>0</v>
      </c>
    </row>
    <row r="84" s="11" customFormat="1" ht="25.92" customHeight="1">
      <c r="B84" s="159"/>
      <c r="D84" s="160" t="s">
        <v>76</v>
      </c>
      <c r="E84" s="161" t="s">
        <v>1391</v>
      </c>
      <c r="F84" s="161" t="s">
        <v>1392</v>
      </c>
      <c r="I84" s="162"/>
      <c r="J84" s="163">
        <f>BK84</f>
        <v>0</v>
      </c>
      <c r="L84" s="159"/>
      <c r="M84" s="164"/>
      <c r="N84" s="165"/>
      <c r="O84" s="165"/>
      <c r="P84" s="166">
        <f>P85+P90+P93</f>
        <v>0</v>
      </c>
      <c r="Q84" s="165"/>
      <c r="R84" s="166">
        <f>R85+R90+R93</f>
        <v>0</v>
      </c>
      <c r="S84" s="165"/>
      <c r="T84" s="167">
        <f>T85+T90+T93</f>
        <v>0</v>
      </c>
      <c r="AR84" s="160" t="s">
        <v>163</v>
      </c>
      <c r="AT84" s="168" t="s">
        <v>76</v>
      </c>
      <c r="AU84" s="168" t="s">
        <v>77</v>
      </c>
      <c r="AY84" s="160" t="s">
        <v>134</v>
      </c>
      <c r="BK84" s="169">
        <f>BK85+BK90+BK93</f>
        <v>0</v>
      </c>
    </row>
    <row r="85" s="11" customFormat="1" ht="22.8" customHeight="1">
      <c r="B85" s="159"/>
      <c r="D85" s="160" t="s">
        <v>76</v>
      </c>
      <c r="E85" s="170" t="s">
        <v>1525</v>
      </c>
      <c r="F85" s="170" t="s">
        <v>1526</v>
      </c>
      <c r="I85" s="162"/>
      <c r="J85" s="171">
        <f>BK85</f>
        <v>0</v>
      </c>
      <c r="L85" s="159"/>
      <c r="M85" s="164"/>
      <c r="N85" s="165"/>
      <c r="O85" s="165"/>
      <c r="P85" s="166">
        <f>SUM(P86:P89)</f>
        <v>0</v>
      </c>
      <c r="Q85" s="165"/>
      <c r="R85" s="166">
        <f>SUM(R86:R89)</f>
        <v>0</v>
      </c>
      <c r="S85" s="165"/>
      <c r="T85" s="167">
        <f>SUM(T86:T89)</f>
        <v>0</v>
      </c>
      <c r="AR85" s="160" t="s">
        <v>163</v>
      </c>
      <c r="AT85" s="168" t="s">
        <v>76</v>
      </c>
      <c r="AU85" s="168" t="s">
        <v>85</v>
      </c>
      <c r="AY85" s="160" t="s">
        <v>134</v>
      </c>
      <c r="BK85" s="169">
        <f>SUM(BK86:BK89)</f>
        <v>0</v>
      </c>
    </row>
    <row r="86" s="1" customFormat="1" ht="16.5" customHeight="1">
      <c r="B86" s="172"/>
      <c r="C86" s="173" t="s">
        <v>85</v>
      </c>
      <c r="D86" s="173" t="s">
        <v>136</v>
      </c>
      <c r="E86" s="174" t="s">
        <v>1527</v>
      </c>
      <c r="F86" s="175" t="s">
        <v>1583</v>
      </c>
      <c r="G86" s="176" t="s">
        <v>1405</v>
      </c>
      <c r="H86" s="177">
        <v>1</v>
      </c>
      <c r="I86" s="178"/>
      <c r="J86" s="179">
        <f>ROUND(I86*H86,2)</f>
        <v>0</v>
      </c>
      <c r="K86" s="175" t="s">
        <v>140</v>
      </c>
      <c r="L86" s="38"/>
      <c r="M86" s="180" t="s">
        <v>3</v>
      </c>
      <c r="N86" s="181" t="s">
        <v>48</v>
      </c>
      <c r="O86" s="71"/>
      <c r="P86" s="182">
        <f>O86*H86</f>
        <v>0</v>
      </c>
      <c r="Q86" s="182">
        <v>0</v>
      </c>
      <c r="R86" s="182">
        <f>Q86*H86</f>
        <v>0</v>
      </c>
      <c r="S86" s="182">
        <v>0</v>
      </c>
      <c r="T86" s="183">
        <f>S86*H86</f>
        <v>0</v>
      </c>
      <c r="AR86" s="184" t="s">
        <v>1398</v>
      </c>
      <c r="AT86" s="184" t="s">
        <v>136</v>
      </c>
      <c r="AU86" s="184" t="s">
        <v>87</v>
      </c>
      <c r="AY86" s="19" t="s">
        <v>134</v>
      </c>
      <c r="BE86" s="185">
        <f>IF(N86="základní",J86,0)</f>
        <v>0</v>
      </c>
      <c r="BF86" s="185">
        <f>IF(N86="snížená",J86,0)</f>
        <v>0</v>
      </c>
      <c r="BG86" s="185">
        <f>IF(N86="zákl. přenesená",J86,0)</f>
        <v>0</v>
      </c>
      <c r="BH86" s="185">
        <f>IF(N86="sníž. přenesená",J86,0)</f>
        <v>0</v>
      </c>
      <c r="BI86" s="185">
        <f>IF(N86="nulová",J86,0)</f>
        <v>0</v>
      </c>
      <c r="BJ86" s="19" t="s">
        <v>85</v>
      </c>
      <c r="BK86" s="185">
        <f>ROUND(I86*H86,2)</f>
        <v>0</v>
      </c>
      <c r="BL86" s="19" t="s">
        <v>1398</v>
      </c>
      <c r="BM86" s="184" t="s">
        <v>1584</v>
      </c>
    </row>
    <row r="87" s="1" customFormat="1" ht="24" customHeight="1">
      <c r="B87" s="172"/>
      <c r="C87" s="173" t="s">
        <v>87</v>
      </c>
      <c r="D87" s="173" t="s">
        <v>136</v>
      </c>
      <c r="E87" s="174" t="s">
        <v>1585</v>
      </c>
      <c r="F87" s="175" t="s">
        <v>1586</v>
      </c>
      <c r="G87" s="176" t="s">
        <v>1405</v>
      </c>
      <c r="H87" s="177">
        <v>1</v>
      </c>
      <c r="I87" s="178"/>
      <c r="J87" s="179">
        <f>ROUND(I87*H87,2)</f>
        <v>0</v>
      </c>
      <c r="K87" s="175" t="s">
        <v>140</v>
      </c>
      <c r="L87" s="38"/>
      <c r="M87" s="180" t="s">
        <v>3</v>
      </c>
      <c r="N87" s="181" t="s">
        <v>48</v>
      </c>
      <c r="O87" s="71"/>
      <c r="P87" s="182">
        <f>O87*H87</f>
        <v>0</v>
      </c>
      <c r="Q87" s="182">
        <v>0</v>
      </c>
      <c r="R87" s="182">
        <f>Q87*H87</f>
        <v>0</v>
      </c>
      <c r="S87" s="182">
        <v>0</v>
      </c>
      <c r="T87" s="183">
        <f>S87*H87</f>
        <v>0</v>
      </c>
      <c r="AR87" s="184" t="s">
        <v>1398</v>
      </c>
      <c r="AT87" s="184" t="s">
        <v>136</v>
      </c>
      <c r="AU87" s="184" t="s">
        <v>87</v>
      </c>
      <c r="AY87" s="19" t="s">
        <v>134</v>
      </c>
      <c r="BE87" s="185">
        <f>IF(N87="základní",J87,0)</f>
        <v>0</v>
      </c>
      <c r="BF87" s="185">
        <f>IF(N87="snížená",J87,0)</f>
        <v>0</v>
      </c>
      <c r="BG87" s="185">
        <f>IF(N87="zákl. přenesená",J87,0)</f>
        <v>0</v>
      </c>
      <c r="BH87" s="185">
        <f>IF(N87="sníž. přenesená",J87,0)</f>
        <v>0</v>
      </c>
      <c r="BI87" s="185">
        <f>IF(N87="nulová",J87,0)</f>
        <v>0</v>
      </c>
      <c r="BJ87" s="19" t="s">
        <v>85</v>
      </c>
      <c r="BK87" s="185">
        <f>ROUND(I87*H87,2)</f>
        <v>0</v>
      </c>
      <c r="BL87" s="19" t="s">
        <v>1398</v>
      </c>
      <c r="BM87" s="184" t="s">
        <v>1587</v>
      </c>
    </row>
    <row r="88" s="1" customFormat="1" ht="24" customHeight="1">
      <c r="B88" s="172"/>
      <c r="C88" s="173" t="s">
        <v>154</v>
      </c>
      <c r="D88" s="173" t="s">
        <v>136</v>
      </c>
      <c r="E88" s="174" t="s">
        <v>1588</v>
      </c>
      <c r="F88" s="175" t="s">
        <v>1589</v>
      </c>
      <c r="G88" s="176" t="s">
        <v>1405</v>
      </c>
      <c r="H88" s="177">
        <v>1</v>
      </c>
      <c r="I88" s="178"/>
      <c r="J88" s="179">
        <f>ROUND(I88*H88,2)</f>
        <v>0</v>
      </c>
      <c r="K88" s="175" t="s">
        <v>140</v>
      </c>
      <c r="L88" s="38"/>
      <c r="M88" s="180" t="s">
        <v>3</v>
      </c>
      <c r="N88" s="181" t="s">
        <v>48</v>
      </c>
      <c r="O88" s="71"/>
      <c r="P88" s="182">
        <f>O88*H88</f>
        <v>0</v>
      </c>
      <c r="Q88" s="182">
        <v>0</v>
      </c>
      <c r="R88" s="182">
        <f>Q88*H88</f>
        <v>0</v>
      </c>
      <c r="S88" s="182">
        <v>0</v>
      </c>
      <c r="T88" s="183">
        <f>S88*H88</f>
        <v>0</v>
      </c>
      <c r="AR88" s="184" t="s">
        <v>1398</v>
      </c>
      <c r="AT88" s="184" t="s">
        <v>136</v>
      </c>
      <c r="AU88" s="184" t="s">
        <v>87</v>
      </c>
      <c r="AY88" s="19" t="s">
        <v>134</v>
      </c>
      <c r="BE88" s="185">
        <f>IF(N88="základní",J88,0)</f>
        <v>0</v>
      </c>
      <c r="BF88" s="185">
        <f>IF(N88="snížená",J88,0)</f>
        <v>0</v>
      </c>
      <c r="BG88" s="185">
        <f>IF(N88="zákl. přenesená",J88,0)</f>
        <v>0</v>
      </c>
      <c r="BH88" s="185">
        <f>IF(N88="sníž. přenesená",J88,0)</f>
        <v>0</v>
      </c>
      <c r="BI88" s="185">
        <f>IF(N88="nulová",J88,0)</f>
        <v>0</v>
      </c>
      <c r="BJ88" s="19" t="s">
        <v>85</v>
      </c>
      <c r="BK88" s="185">
        <f>ROUND(I88*H88,2)</f>
        <v>0</v>
      </c>
      <c r="BL88" s="19" t="s">
        <v>1398</v>
      </c>
      <c r="BM88" s="184" t="s">
        <v>1590</v>
      </c>
    </row>
    <row r="89" s="1" customFormat="1" ht="36" customHeight="1">
      <c r="B89" s="172"/>
      <c r="C89" s="173" t="s">
        <v>141</v>
      </c>
      <c r="D89" s="173" t="s">
        <v>136</v>
      </c>
      <c r="E89" s="174" t="s">
        <v>1591</v>
      </c>
      <c r="F89" s="175" t="s">
        <v>1592</v>
      </c>
      <c r="G89" s="176" t="s">
        <v>1405</v>
      </c>
      <c r="H89" s="177">
        <v>1</v>
      </c>
      <c r="I89" s="178"/>
      <c r="J89" s="179">
        <f>ROUND(I89*H89,2)</f>
        <v>0</v>
      </c>
      <c r="K89" s="175" t="s">
        <v>140</v>
      </c>
      <c r="L89" s="38"/>
      <c r="M89" s="180" t="s">
        <v>3</v>
      </c>
      <c r="N89" s="181" t="s">
        <v>48</v>
      </c>
      <c r="O89" s="71"/>
      <c r="P89" s="182">
        <f>O89*H89</f>
        <v>0</v>
      </c>
      <c r="Q89" s="182">
        <v>0</v>
      </c>
      <c r="R89" s="182">
        <f>Q89*H89</f>
        <v>0</v>
      </c>
      <c r="S89" s="182">
        <v>0</v>
      </c>
      <c r="T89" s="183">
        <f>S89*H89</f>
        <v>0</v>
      </c>
      <c r="AR89" s="184" t="s">
        <v>1398</v>
      </c>
      <c r="AT89" s="184" t="s">
        <v>136</v>
      </c>
      <c r="AU89" s="184" t="s">
        <v>87</v>
      </c>
      <c r="AY89" s="19" t="s">
        <v>134</v>
      </c>
      <c r="BE89" s="185">
        <f>IF(N89="základní",J89,0)</f>
        <v>0</v>
      </c>
      <c r="BF89" s="185">
        <f>IF(N89="snížená",J89,0)</f>
        <v>0</v>
      </c>
      <c r="BG89" s="185">
        <f>IF(N89="zákl. přenesená",J89,0)</f>
        <v>0</v>
      </c>
      <c r="BH89" s="185">
        <f>IF(N89="sníž. přenesená",J89,0)</f>
        <v>0</v>
      </c>
      <c r="BI89" s="185">
        <f>IF(N89="nulová",J89,0)</f>
        <v>0</v>
      </c>
      <c r="BJ89" s="19" t="s">
        <v>85</v>
      </c>
      <c r="BK89" s="185">
        <f>ROUND(I89*H89,2)</f>
        <v>0</v>
      </c>
      <c r="BL89" s="19" t="s">
        <v>1398</v>
      </c>
      <c r="BM89" s="184" t="s">
        <v>1593</v>
      </c>
    </row>
    <row r="90" s="11" customFormat="1" ht="22.8" customHeight="1">
      <c r="B90" s="159"/>
      <c r="D90" s="160" t="s">
        <v>76</v>
      </c>
      <c r="E90" s="170" t="s">
        <v>1393</v>
      </c>
      <c r="F90" s="170" t="s">
        <v>1394</v>
      </c>
      <c r="I90" s="162"/>
      <c r="J90" s="171">
        <f>BK90</f>
        <v>0</v>
      </c>
      <c r="L90" s="159"/>
      <c r="M90" s="164"/>
      <c r="N90" s="165"/>
      <c r="O90" s="165"/>
      <c r="P90" s="166">
        <f>SUM(P91:P92)</f>
        <v>0</v>
      </c>
      <c r="Q90" s="165"/>
      <c r="R90" s="166">
        <f>SUM(R91:R92)</f>
        <v>0</v>
      </c>
      <c r="S90" s="165"/>
      <c r="T90" s="167">
        <f>SUM(T91:T92)</f>
        <v>0</v>
      </c>
      <c r="AR90" s="160" t="s">
        <v>163</v>
      </c>
      <c r="AT90" s="168" t="s">
        <v>76</v>
      </c>
      <c r="AU90" s="168" t="s">
        <v>85</v>
      </c>
      <c r="AY90" s="160" t="s">
        <v>134</v>
      </c>
      <c r="BK90" s="169">
        <f>SUM(BK91:BK92)</f>
        <v>0</v>
      </c>
    </row>
    <row r="91" s="1" customFormat="1" ht="16.5" customHeight="1">
      <c r="B91" s="172"/>
      <c r="C91" s="173" t="s">
        <v>163</v>
      </c>
      <c r="D91" s="173" t="s">
        <v>136</v>
      </c>
      <c r="E91" s="174" t="s">
        <v>1594</v>
      </c>
      <c r="F91" s="175" t="s">
        <v>1595</v>
      </c>
      <c r="G91" s="176" t="s">
        <v>1405</v>
      </c>
      <c r="H91" s="177">
        <v>1</v>
      </c>
      <c r="I91" s="178"/>
      <c r="J91" s="179">
        <f>ROUND(I91*H91,2)</f>
        <v>0</v>
      </c>
      <c r="K91" s="175" t="s">
        <v>140</v>
      </c>
      <c r="L91" s="38"/>
      <c r="M91" s="180" t="s">
        <v>3</v>
      </c>
      <c r="N91" s="181" t="s">
        <v>48</v>
      </c>
      <c r="O91" s="71"/>
      <c r="P91" s="182">
        <f>O91*H91</f>
        <v>0</v>
      </c>
      <c r="Q91" s="182">
        <v>0</v>
      </c>
      <c r="R91" s="182">
        <f>Q91*H91</f>
        <v>0</v>
      </c>
      <c r="S91" s="182">
        <v>0</v>
      </c>
      <c r="T91" s="183">
        <f>S91*H91</f>
        <v>0</v>
      </c>
      <c r="AR91" s="184" t="s">
        <v>1398</v>
      </c>
      <c r="AT91" s="184" t="s">
        <v>136</v>
      </c>
      <c r="AU91" s="184" t="s">
        <v>87</v>
      </c>
      <c r="AY91" s="19" t="s">
        <v>134</v>
      </c>
      <c r="BE91" s="185">
        <f>IF(N91="základní",J91,0)</f>
        <v>0</v>
      </c>
      <c r="BF91" s="185">
        <f>IF(N91="snížená",J91,0)</f>
        <v>0</v>
      </c>
      <c r="BG91" s="185">
        <f>IF(N91="zákl. přenesená",J91,0)</f>
        <v>0</v>
      </c>
      <c r="BH91" s="185">
        <f>IF(N91="sníž. přenesená",J91,0)</f>
        <v>0</v>
      </c>
      <c r="BI91" s="185">
        <f>IF(N91="nulová",J91,0)</f>
        <v>0</v>
      </c>
      <c r="BJ91" s="19" t="s">
        <v>85</v>
      </c>
      <c r="BK91" s="185">
        <f>ROUND(I91*H91,2)</f>
        <v>0</v>
      </c>
      <c r="BL91" s="19" t="s">
        <v>1398</v>
      </c>
      <c r="BM91" s="184" t="s">
        <v>1596</v>
      </c>
    </row>
    <row r="92" s="1" customFormat="1" ht="16.5" customHeight="1">
      <c r="B92" s="172"/>
      <c r="C92" s="173" t="s">
        <v>167</v>
      </c>
      <c r="D92" s="173" t="s">
        <v>136</v>
      </c>
      <c r="E92" s="174" t="s">
        <v>1395</v>
      </c>
      <c r="F92" s="175" t="s">
        <v>1396</v>
      </c>
      <c r="G92" s="176" t="s">
        <v>1405</v>
      </c>
      <c r="H92" s="177">
        <v>1</v>
      </c>
      <c r="I92" s="178"/>
      <c r="J92" s="179">
        <f>ROUND(I92*H92,2)</f>
        <v>0</v>
      </c>
      <c r="K92" s="175" t="s">
        <v>140</v>
      </c>
      <c r="L92" s="38"/>
      <c r="M92" s="180" t="s">
        <v>3</v>
      </c>
      <c r="N92" s="181" t="s">
        <v>48</v>
      </c>
      <c r="O92" s="71"/>
      <c r="P92" s="182">
        <f>O92*H92</f>
        <v>0</v>
      </c>
      <c r="Q92" s="182">
        <v>0</v>
      </c>
      <c r="R92" s="182">
        <f>Q92*H92</f>
        <v>0</v>
      </c>
      <c r="S92" s="182">
        <v>0</v>
      </c>
      <c r="T92" s="183">
        <f>S92*H92</f>
        <v>0</v>
      </c>
      <c r="AR92" s="184" t="s">
        <v>1398</v>
      </c>
      <c r="AT92" s="184" t="s">
        <v>136</v>
      </c>
      <c r="AU92" s="184" t="s">
        <v>87</v>
      </c>
      <c r="AY92" s="19" t="s">
        <v>134</v>
      </c>
      <c r="BE92" s="185">
        <f>IF(N92="základní",J92,0)</f>
        <v>0</v>
      </c>
      <c r="BF92" s="185">
        <f>IF(N92="snížená",J92,0)</f>
        <v>0</v>
      </c>
      <c r="BG92" s="185">
        <f>IF(N92="zákl. přenesená",J92,0)</f>
        <v>0</v>
      </c>
      <c r="BH92" s="185">
        <f>IF(N92="sníž. přenesená",J92,0)</f>
        <v>0</v>
      </c>
      <c r="BI92" s="185">
        <f>IF(N92="nulová",J92,0)</f>
        <v>0</v>
      </c>
      <c r="BJ92" s="19" t="s">
        <v>85</v>
      </c>
      <c r="BK92" s="185">
        <f>ROUND(I92*H92,2)</f>
        <v>0</v>
      </c>
      <c r="BL92" s="19" t="s">
        <v>1398</v>
      </c>
      <c r="BM92" s="184" t="s">
        <v>1597</v>
      </c>
    </row>
    <row r="93" s="11" customFormat="1" ht="22.8" customHeight="1">
      <c r="B93" s="159"/>
      <c r="D93" s="160" t="s">
        <v>76</v>
      </c>
      <c r="E93" s="170" t="s">
        <v>1401</v>
      </c>
      <c r="F93" s="170" t="s">
        <v>1402</v>
      </c>
      <c r="I93" s="162"/>
      <c r="J93" s="171">
        <f>BK93</f>
        <v>0</v>
      </c>
      <c r="L93" s="159"/>
      <c r="M93" s="164"/>
      <c r="N93" s="165"/>
      <c r="O93" s="165"/>
      <c r="P93" s="166">
        <f>P94</f>
        <v>0</v>
      </c>
      <c r="Q93" s="165"/>
      <c r="R93" s="166">
        <f>R94</f>
        <v>0</v>
      </c>
      <c r="S93" s="165"/>
      <c r="T93" s="167">
        <f>T94</f>
        <v>0</v>
      </c>
      <c r="AR93" s="160" t="s">
        <v>163</v>
      </c>
      <c r="AT93" s="168" t="s">
        <v>76</v>
      </c>
      <c r="AU93" s="168" t="s">
        <v>85</v>
      </c>
      <c r="AY93" s="160" t="s">
        <v>134</v>
      </c>
      <c r="BK93" s="169">
        <f>BK94</f>
        <v>0</v>
      </c>
    </row>
    <row r="94" s="1" customFormat="1" ht="24" customHeight="1">
      <c r="B94" s="172"/>
      <c r="C94" s="173" t="s">
        <v>172</v>
      </c>
      <c r="D94" s="173" t="s">
        <v>136</v>
      </c>
      <c r="E94" s="174" t="s">
        <v>1403</v>
      </c>
      <c r="F94" s="175" t="s">
        <v>1598</v>
      </c>
      <c r="G94" s="176" t="s">
        <v>1405</v>
      </c>
      <c r="H94" s="177">
        <v>1</v>
      </c>
      <c r="I94" s="178"/>
      <c r="J94" s="179">
        <f>ROUND(I94*H94,2)</f>
        <v>0</v>
      </c>
      <c r="K94" s="175" t="s">
        <v>140</v>
      </c>
      <c r="L94" s="38"/>
      <c r="M94" s="237" t="s">
        <v>3</v>
      </c>
      <c r="N94" s="238" t="s">
        <v>48</v>
      </c>
      <c r="O94" s="235"/>
      <c r="P94" s="239">
        <f>O94*H94</f>
        <v>0</v>
      </c>
      <c r="Q94" s="239">
        <v>0</v>
      </c>
      <c r="R94" s="239">
        <f>Q94*H94</f>
        <v>0</v>
      </c>
      <c r="S94" s="239">
        <v>0</v>
      </c>
      <c r="T94" s="240">
        <f>S94*H94</f>
        <v>0</v>
      </c>
      <c r="AR94" s="184" t="s">
        <v>1398</v>
      </c>
      <c r="AT94" s="184" t="s">
        <v>136</v>
      </c>
      <c r="AU94" s="184" t="s">
        <v>87</v>
      </c>
      <c r="AY94" s="19" t="s">
        <v>134</v>
      </c>
      <c r="BE94" s="185">
        <f>IF(N94="základní",J94,0)</f>
        <v>0</v>
      </c>
      <c r="BF94" s="185">
        <f>IF(N94="snížená",J94,0)</f>
        <v>0</v>
      </c>
      <c r="BG94" s="185">
        <f>IF(N94="zákl. přenesená",J94,0)</f>
        <v>0</v>
      </c>
      <c r="BH94" s="185">
        <f>IF(N94="sníž. přenesená",J94,0)</f>
        <v>0</v>
      </c>
      <c r="BI94" s="185">
        <f>IF(N94="nulová",J94,0)</f>
        <v>0</v>
      </c>
      <c r="BJ94" s="19" t="s">
        <v>85</v>
      </c>
      <c r="BK94" s="185">
        <f>ROUND(I94*H94,2)</f>
        <v>0</v>
      </c>
      <c r="BL94" s="19" t="s">
        <v>1398</v>
      </c>
      <c r="BM94" s="184" t="s">
        <v>1599</v>
      </c>
    </row>
    <row r="95" s="1" customFormat="1" ht="6.96" customHeight="1">
      <c r="B95" s="54"/>
      <c r="C95" s="55"/>
      <c r="D95" s="55"/>
      <c r="E95" s="55"/>
      <c r="F95" s="55"/>
      <c r="G95" s="55"/>
      <c r="H95" s="55"/>
      <c r="I95" s="134"/>
      <c r="J95" s="55"/>
      <c r="K95" s="55"/>
      <c r="L95" s="38"/>
    </row>
  </sheetData>
  <autoFilter ref="C82:K94"/>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41" customWidth="1"/>
    <col min="2" max="2" width="1.664063" style="241" customWidth="1"/>
    <col min="3" max="4" width="5" style="241" customWidth="1"/>
    <col min="5" max="5" width="11.67" style="241" customWidth="1"/>
    <col min="6" max="6" width="9.17" style="241" customWidth="1"/>
    <col min="7" max="7" width="5" style="241" customWidth="1"/>
    <col min="8" max="8" width="77.83" style="241" customWidth="1"/>
    <col min="9" max="10" width="20" style="241" customWidth="1"/>
    <col min="11" max="11" width="1.664063" style="241" customWidth="1"/>
  </cols>
  <sheetData>
    <row r="1" ht="37.5" customHeight="1"/>
    <row r="2" ht="7.5" customHeight="1">
      <c r="B2" s="242"/>
      <c r="C2" s="243"/>
      <c r="D2" s="243"/>
      <c r="E2" s="243"/>
      <c r="F2" s="243"/>
      <c r="G2" s="243"/>
      <c r="H2" s="243"/>
      <c r="I2" s="243"/>
      <c r="J2" s="243"/>
      <c r="K2" s="244"/>
    </row>
    <row r="3" s="16" customFormat="1" ht="45" customHeight="1">
      <c r="B3" s="245"/>
      <c r="C3" s="246" t="s">
        <v>1600</v>
      </c>
      <c r="D3" s="246"/>
      <c r="E3" s="246"/>
      <c r="F3" s="246"/>
      <c r="G3" s="246"/>
      <c r="H3" s="246"/>
      <c r="I3" s="246"/>
      <c r="J3" s="246"/>
      <c r="K3" s="247"/>
    </row>
    <row r="4" ht="25.5" customHeight="1">
      <c r="B4" s="248"/>
      <c r="C4" s="249" t="s">
        <v>1601</v>
      </c>
      <c r="D4" s="249"/>
      <c r="E4" s="249"/>
      <c r="F4" s="249"/>
      <c r="G4" s="249"/>
      <c r="H4" s="249"/>
      <c r="I4" s="249"/>
      <c r="J4" s="249"/>
      <c r="K4" s="250"/>
    </row>
    <row r="5" ht="5.25" customHeight="1">
      <c r="B5" s="248"/>
      <c r="C5" s="251"/>
      <c r="D5" s="251"/>
      <c r="E5" s="251"/>
      <c r="F5" s="251"/>
      <c r="G5" s="251"/>
      <c r="H5" s="251"/>
      <c r="I5" s="251"/>
      <c r="J5" s="251"/>
      <c r="K5" s="250"/>
    </row>
    <row r="6" ht="15" customHeight="1">
      <c r="B6" s="248"/>
      <c r="C6" s="252" t="s">
        <v>1602</v>
      </c>
      <c r="D6" s="252"/>
      <c r="E6" s="252"/>
      <c r="F6" s="252"/>
      <c r="G6" s="252"/>
      <c r="H6" s="252"/>
      <c r="I6" s="252"/>
      <c r="J6" s="252"/>
      <c r="K6" s="250"/>
    </row>
    <row r="7" ht="15" customHeight="1">
      <c r="B7" s="253"/>
      <c r="C7" s="252" t="s">
        <v>1603</v>
      </c>
      <c r="D7" s="252"/>
      <c r="E7" s="252"/>
      <c r="F7" s="252"/>
      <c r="G7" s="252"/>
      <c r="H7" s="252"/>
      <c r="I7" s="252"/>
      <c r="J7" s="252"/>
      <c r="K7" s="250"/>
    </row>
    <row r="8" ht="12.75" customHeight="1">
      <c r="B8" s="253"/>
      <c r="C8" s="252"/>
      <c r="D8" s="252"/>
      <c r="E8" s="252"/>
      <c r="F8" s="252"/>
      <c r="G8" s="252"/>
      <c r="H8" s="252"/>
      <c r="I8" s="252"/>
      <c r="J8" s="252"/>
      <c r="K8" s="250"/>
    </row>
    <row r="9" ht="15" customHeight="1">
      <c r="B9" s="253"/>
      <c r="C9" s="252" t="s">
        <v>1604</v>
      </c>
      <c r="D9" s="252"/>
      <c r="E9" s="252"/>
      <c r="F9" s="252"/>
      <c r="G9" s="252"/>
      <c r="H9" s="252"/>
      <c r="I9" s="252"/>
      <c r="J9" s="252"/>
      <c r="K9" s="250"/>
    </row>
    <row r="10" ht="15" customHeight="1">
      <c r="B10" s="253"/>
      <c r="C10" s="252"/>
      <c r="D10" s="252" t="s">
        <v>1605</v>
      </c>
      <c r="E10" s="252"/>
      <c r="F10" s="252"/>
      <c r="G10" s="252"/>
      <c r="H10" s="252"/>
      <c r="I10" s="252"/>
      <c r="J10" s="252"/>
      <c r="K10" s="250"/>
    </row>
    <row r="11" ht="15" customHeight="1">
      <c r="B11" s="253"/>
      <c r="C11" s="254"/>
      <c r="D11" s="252" t="s">
        <v>1606</v>
      </c>
      <c r="E11" s="252"/>
      <c r="F11" s="252"/>
      <c r="G11" s="252"/>
      <c r="H11" s="252"/>
      <c r="I11" s="252"/>
      <c r="J11" s="252"/>
      <c r="K11" s="250"/>
    </row>
    <row r="12" ht="15" customHeight="1">
      <c r="B12" s="253"/>
      <c r="C12" s="254"/>
      <c r="D12" s="252"/>
      <c r="E12" s="252"/>
      <c r="F12" s="252"/>
      <c r="G12" s="252"/>
      <c r="H12" s="252"/>
      <c r="I12" s="252"/>
      <c r="J12" s="252"/>
      <c r="K12" s="250"/>
    </row>
    <row r="13" ht="15" customHeight="1">
      <c r="B13" s="253"/>
      <c r="C13" s="254"/>
      <c r="D13" s="255" t="s">
        <v>1607</v>
      </c>
      <c r="E13" s="252"/>
      <c r="F13" s="252"/>
      <c r="G13" s="252"/>
      <c r="H13" s="252"/>
      <c r="I13" s="252"/>
      <c r="J13" s="252"/>
      <c r="K13" s="250"/>
    </row>
    <row r="14" ht="12.75" customHeight="1">
      <c r="B14" s="253"/>
      <c r="C14" s="254"/>
      <c r="D14" s="254"/>
      <c r="E14" s="254"/>
      <c r="F14" s="254"/>
      <c r="G14" s="254"/>
      <c r="H14" s="254"/>
      <c r="I14" s="254"/>
      <c r="J14" s="254"/>
      <c r="K14" s="250"/>
    </row>
    <row r="15" ht="15" customHeight="1">
      <c r="B15" s="253"/>
      <c r="C15" s="254"/>
      <c r="D15" s="252" t="s">
        <v>1608</v>
      </c>
      <c r="E15" s="252"/>
      <c r="F15" s="252"/>
      <c r="G15" s="252"/>
      <c r="H15" s="252"/>
      <c r="I15" s="252"/>
      <c r="J15" s="252"/>
      <c r="K15" s="250"/>
    </row>
    <row r="16" ht="15" customHeight="1">
      <c r="B16" s="253"/>
      <c r="C16" s="254"/>
      <c r="D16" s="252" t="s">
        <v>1609</v>
      </c>
      <c r="E16" s="252"/>
      <c r="F16" s="252"/>
      <c r="G16" s="252"/>
      <c r="H16" s="252"/>
      <c r="I16" s="252"/>
      <c r="J16" s="252"/>
      <c r="K16" s="250"/>
    </row>
    <row r="17" ht="15" customHeight="1">
      <c r="B17" s="253"/>
      <c r="C17" s="254"/>
      <c r="D17" s="252" t="s">
        <v>1610</v>
      </c>
      <c r="E17" s="252"/>
      <c r="F17" s="252"/>
      <c r="G17" s="252"/>
      <c r="H17" s="252"/>
      <c r="I17" s="252"/>
      <c r="J17" s="252"/>
      <c r="K17" s="250"/>
    </row>
    <row r="18" ht="15" customHeight="1">
      <c r="B18" s="253"/>
      <c r="C18" s="254"/>
      <c r="D18" s="254"/>
      <c r="E18" s="256" t="s">
        <v>84</v>
      </c>
      <c r="F18" s="252" t="s">
        <v>1611</v>
      </c>
      <c r="G18" s="252"/>
      <c r="H18" s="252"/>
      <c r="I18" s="252"/>
      <c r="J18" s="252"/>
      <c r="K18" s="250"/>
    </row>
    <row r="19" ht="15" customHeight="1">
      <c r="B19" s="253"/>
      <c r="C19" s="254"/>
      <c r="D19" s="254"/>
      <c r="E19" s="256" t="s">
        <v>1612</v>
      </c>
      <c r="F19" s="252" t="s">
        <v>1613</v>
      </c>
      <c r="G19" s="252"/>
      <c r="H19" s="252"/>
      <c r="I19" s="252"/>
      <c r="J19" s="252"/>
      <c r="K19" s="250"/>
    </row>
    <row r="20" ht="15" customHeight="1">
      <c r="B20" s="253"/>
      <c r="C20" s="254"/>
      <c r="D20" s="254"/>
      <c r="E20" s="256" t="s">
        <v>1614</v>
      </c>
      <c r="F20" s="252" t="s">
        <v>1615</v>
      </c>
      <c r="G20" s="252"/>
      <c r="H20" s="252"/>
      <c r="I20" s="252"/>
      <c r="J20" s="252"/>
      <c r="K20" s="250"/>
    </row>
    <row r="21" ht="15" customHeight="1">
      <c r="B21" s="253"/>
      <c r="C21" s="254"/>
      <c r="D21" s="254"/>
      <c r="E21" s="256" t="s">
        <v>103</v>
      </c>
      <c r="F21" s="252" t="s">
        <v>104</v>
      </c>
      <c r="G21" s="252"/>
      <c r="H21" s="252"/>
      <c r="I21" s="252"/>
      <c r="J21" s="252"/>
      <c r="K21" s="250"/>
    </row>
    <row r="22" ht="15" customHeight="1">
      <c r="B22" s="253"/>
      <c r="C22" s="254"/>
      <c r="D22" s="254"/>
      <c r="E22" s="256" t="s">
        <v>1616</v>
      </c>
      <c r="F22" s="252" t="s">
        <v>1617</v>
      </c>
      <c r="G22" s="252"/>
      <c r="H22" s="252"/>
      <c r="I22" s="252"/>
      <c r="J22" s="252"/>
      <c r="K22" s="250"/>
    </row>
    <row r="23" ht="15" customHeight="1">
      <c r="B23" s="253"/>
      <c r="C23" s="254"/>
      <c r="D23" s="254"/>
      <c r="E23" s="256" t="s">
        <v>1618</v>
      </c>
      <c r="F23" s="252" t="s">
        <v>1619</v>
      </c>
      <c r="G23" s="252"/>
      <c r="H23" s="252"/>
      <c r="I23" s="252"/>
      <c r="J23" s="252"/>
      <c r="K23" s="250"/>
    </row>
    <row r="24" ht="12.75" customHeight="1">
      <c r="B24" s="253"/>
      <c r="C24" s="254"/>
      <c r="D24" s="254"/>
      <c r="E24" s="254"/>
      <c r="F24" s="254"/>
      <c r="G24" s="254"/>
      <c r="H24" s="254"/>
      <c r="I24" s="254"/>
      <c r="J24" s="254"/>
      <c r="K24" s="250"/>
    </row>
    <row r="25" ht="15" customHeight="1">
      <c r="B25" s="253"/>
      <c r="C25" s="252" t="s">
        <v>1620</v>
      </c>
      <c r="D25" s="252"/>
      <c r="E25" s="252"/>
      <c r="F25" s="252"/>
      <c r="G25" s="252"/>
      <c r="H25" s="252"/>
      <c r="I25" s="252"/>
      <c r="J25" s="252"/>
      <c r="K25" s="250"/>
    </row>
    <row r="26" ht="15" customHeight="1">
      <c r="B26" s="253"/>
      <c r="C26" s="252" t="s">
        <v>1621</v>
      </c>
      <c r="D26" s="252"/>
      <c r="E26" s="252"/>
      <c r="F26" s="252"/>
      <c r="G26" s="252"/>
      <c r="H26" s="252"/>
      <c r="I26" s="252"/>
      <c r="J26" s="252"/>
      <c r="K26" s="250"/>
    </row>
    <row r="27" ht="15" customHeight="1">
      <c r="B27" s="253"/>
      <c r="C27" s="252"/>
      <c r="D27" s="252" t="s">
        <v>1622</v>
      </c>
      <c r="E27" s="252"/>
      <c r="F27" s="252"/>
      <c r="G27" s="252"/>
      <c r="H27" s="252"/>
      <c r="I27" s="252"/>
      <c r="J27" s="252"/>
      <c r="K27" s="250"/>
    </row>
    <row r="28" ht="15" customHeight="1">
      <c r="B28" s="253"/>
      <c r="C28" s="254"/>
      <c r="D28" s="252" t="s">
        <v>1623</v>
      </c>
      <c r="E28" s="252"/>
      <c r="F28" s="252"/>
      <c r="G28" s="252"/>
      <c r="H28" s="252"/>
      <c r="I28" s="252"/>
      <c r="J28" s="252"/>
      <c r="K28" s="250"/>
    </row>
    <row r="29" ht="12.75" customHeight="1">
      <c r="B29" s="253"/>
      <c r="C29" s="254"/>
      <c r="D29" s="254"/>
      <c r="E29" s="254"/>
      <c r="F29" s="254"/>
      <c r="G29" s="254"/>
      <c r="H29" s="254"/>
      <c r="I29" s="254"/>
      <c r="J29" s="254"/>
      <c r="K29" s="250"/>
    </row>
    <row r="30" ht="15" customHeight="1">
      <c r="B30" s="253"/>
      <c r="C30" s="254"/>
      <c r="D30" s="252" t="s">
        <v>1624</v>
      </c>
      <c r="E30" s="252"/>
      <c r="F30" s="252"/>
      <c r="G30" s="252"/>
      <c r="H30" s="252"/>
      <c r="I30" s="252"/>
      <c r="J30" s="252"/>
      <c r="K30" s="250"/>
    </row>
    <row r="31" ht="15" customHeight="1">
      <c r="B31" s="253"/>
      <c r="C31" s="254"/>
      <c r="D31" s="252" t="s">
        <v>1625</v>
      </c>
      <c r="E31" s="252"/>
      <c r="F31" s="252"/>
      <c r="G31" s="252"/>
      <c r="H31" s="252"/>
      <c r="I31" s="252"/>
      <c r="J31" s="252"/>
      <c r="K31" s="250"/>
    </row>
    <row r="32" ht="12.75" customHeight="1">
      <c r="B32" s="253"/>
      <c r="C32" s="254"/>
      <c r="D32" s="254"/>
      <c r="E32" s="254"/>
      <c r="F32" s="254"/>
      <c r="G32" s="254"/>
      <c r="H32" s="254"/>
      <c r="I32" s="254"/>
      <c r="J32" s="254"/>
      <c r="K32" s="250"/>
    </row>
    <row r="33" ht="15" customHeight="1">
      <c r="B33" s="253"/>
      <c r="C33" s="254"/>
      <c r="D33" s="252" t="s">
        <v>1626</v>
      </c>
      <c r="E33" s="252"/>
      <c r="F33" s="252"/>
      <c r="G33" s="252"/>
      <c r="H33" s="252"/>
      <c r="I33" s="252"/>
      <c r="J33" s="252"/>
      <c r="K33" s="250"/>
    </row>
    <row r="34" ht="15" customHeight="1">
      <c r="B34" s="253"/>
      <c r="C34" s="254"/>
      <c r="D34" s="252" t="s">
        <v>1627</v>
      </c>
      <c r="E34" s="252"/>
      <c r="F34" s="252"/>
      <c r="G34" s="252"/>
      <c r="H34" s="252"/>
      <c r="I34" s="252"/>
      <c r="J34" s="252"/>
      <c r="K34" s="250"/>
    </row>
    <row r="35" ht="15" customHeight="1">
      <c r="B35" s="253"/>
      <c r="C35" s="254"/>
      <c r="D35" s="252" t="s">
        <v>1628</v>
      </c>
      <c r="E35" s="252"/>
      <c r="F35" s="252"/>
      <c r="G35" s="252"/>
      <c r="H35" s="252"/>
      <c r="I35" s="252"/>
      <c r="J35" s="252"/>
      <c r="K35" s="250"/>
    </row>
    <row r="36" ht="15" customHeight="1">
      <c r="B36" s="253"/>
      <c r="C36" s="254"/>
      <c r="D36" s="252"/>
      <c r="E36" s="255" t="s">
        <v>120</v>
      </c>
      <c r="F36" s="252"/>
      <c r="G36" s="252" t="s">
        <v>1629</v>
      </c>
      <c r="H36" s="252"/>
      <c r="I36" s="252"/>
      <c r="J36" s="252"/>
      <c r="K36" s="250"/>
    </row>
    <row r="37" ht="30.75" customHeight="1">
      <c r="B37" s="253"/>
      <c r="C37" s="254"/>
      <c r="D37" s="252"/>
      <c r="E37" s="255" t="s">
        <v>1630</v>
      </c>
      <c r="F37" s="252"/>
      <c r="G37" s="252" t="s">
        <v>1631</v>
      </c>
      <c r="H37" s="252"/>
      <c r="I37" s="252"/>
      <c r="J37" s="252"/>
      <c r="K37" s="250"/>
    </row>
    <row r="38" ht="15" customHeight="1">
      <c r="B38" s="253"/>
      <c r="C38" s="254"/>
      <c r="D38" s="252"/>
      <c r="E38" s="255" t="s">
        <v>58</v>
      </c>
      <c r="F38" s="252"/>
      <c r="G38" s="252" t="s">
        <v>1632</v>
      </c>
      <c r="H38" s="252"/>
      <c r="I38" s="252"/>
      <c r="J38" s="252"/>
      <c r="K38" s="250"/>
    </row>
    <row r="39" ht="15" customHeight="1">
      <c r="B39" s="253"/>
      <c r="C39" s="254"/>
      <c r="D39" s="252"/>
      <c r="E39" s="255" t="s">
        <v>59</v>
      </c>
      <c r="F39" s="252"/>
      <c r="G39" s="252" t="s">
        <v>1633</v>
      </c>
      <c r="H39" s="252"/>
      <c r="I39" s="252"/>
      <c r="J39" s="252"/>
      <c r="K39" s="250"/>
    </row>
    <row r="40" ht="15" customHeight="1">
      <c r="B40" s="253"/>
      <c r="C40" s="254"/>
      <c r="D40" s="252"/>
      <c r="E40" s="255" t="s">
        <v>121</v>
      </c>
      <c r="F40" s="252"/>
      <c r="G40" s="252" t="s">
        <v>1634</v>
      </c>
      <c r="H40" s="252"/>
      <c r="I40" s="252"/>
      <c r="J40" s="252"/>
      <c r="K40" s="250"/>
    </row>
    <row r="41" ht="15" customHeight="1">
      <c r="B41" s="253"/>
      <c r="C41" s="254"/>
      <c r="D41" s="252"/>
      <c r="E41" s="255" t="s">
        <v>122</v>
      </c>
      <c r="F41" s="252"/>
      <c r="G41" s="252" t="s">
        <v>1635</v>
      </c>
      <c r="H41" s="252"/>
      <c r="I41" s="252"/>
      <c r="J41" s="252"/>
      <c r="K41" s="250"/>
    </row>
    <row r="42" ht="15" customHeight="1">
      <c r="B42" s="253"/>
      <c r="C42" s="254"/>
      <c r="D42" s="252"/>
      <c r="E42" s="255" t="s">
        <v>1636</v>
      </c>
      <c r="F42" s="252"/>
      <c r="G42" s="252" t="s">
        <v>1637</v>
      </c>
      <c r="H42" s="252"/>
      <c r="I42" s="252"/>
      <c r="J42" s="252"/>
      <c r="K42" s="250"/>
    </row>
    <row r="43" ht="15" customHeight="1">
      <c r="B43" s="253"/>
      <c r="C43" s="254"/>
      <c r="D43" s="252"/>
      <c r="E43" s="255"/>
      <c r="F43" s="252"/>
      <c r="G43" s="252" t="s">
        <v>1638</v>
      </c>
      <c r="H43" s="252"/>
      <c r="I43" s="252"/>
      <c r="J43" s="252"/>
      <c r="K43" s="250"/>
    </row>
    <row r="44" ht="15" customHeight="1">
      <c r="B44" s="253"/>
      <c r="C44" s="254"/>
      <c r="D44" s="252"/>
      <c r="E44" s="255" t="s">
        <v>1639</v>
      </c>
      <c r="F44" s="252"/>
      <c r="G44" s="252" t="s">
        <v>1640</v>
      </c>
      <c r="H44" s="252"/>
      <c r="I44" s="252"/>
      <c r="J44" s="252"/>
      <c r="K44" s="250"/>
    </row>
    <row r="45" ht="15" customHeight="1">
      <c r="B45" s="253"/>
      <c r="C45" s="254"/>
      <c r="D45" s="252"/>
      <c r="E45" s="255" t="s">
        <v>124</v>
      </c>
      <c r="F45" s="252"/>
      <c r="G45" s="252" t="s">
        <v>1641</v>
      </c>
      <c r="H45" s="252"/>
      <c r="I45" s="252"/>
      <c r="J45" s="252"/>
      <c r="K45" s="250"/>
    </row>
    <row r="46" ht="12.75" customHeight="1">
      <c r="B46" s="253"/>
      <c r="C46" s="254"/>
      <c r="D46" s="252"/>
      <c r="E46" s="252"/>
      <c r="F46" s="252"/>
      <c r="G46" s="252"/>
      <c r="H46" s="252"/>
      <c r="I46" s="252"/>
      <c r="J46" s="252"/>
      <c r="K46" s="250"/>
    </row>
    <row r="47" ht="15" customHeight="1">
      <c r="B47" s="253"/>
      <c r="C47" s="254"/>
      <c r="D47" s="252" t="s">
        <v>1642</v>
      </c>
      <c r="E47" s="252"/>
      <c r="F47" s="252"/>
      <c r="G47" s="252"/>
      <c r="H47" s="252"/>
      <c r="I47" s="252"/>
      <c r="J47" s="252"/>
      <c r="K47" s="250"/>
    </row>
    <row r="48" ht="15" customHeight="1">
      <c r="B48" s="253"/>
      <c r="C48" s="254"/>
      <c r="D48" s="254"/>
      <c r="E48" s="252" t="s">
        <v>1643</v>
      </c>
      <c r="F48" s="252"/>
      <c r="G48" s="252"/>
      <c r="H48" s="252"/>
      <c r="I48" s="252"/>
      <c r="J48" s="252"/>
      <c r="K48" s="250"/>
    </row>
    <row r="49" ht="15" customHeight="1">
      <c r="B49" s="253"/>
      <c r="C49" s="254"/>
      <c r="D49" s="254"/>
      <c r="E49" s="252" t="s">
        <v>1644</v>
      </c>
      <c r="F49" s="252"/>
      <c r="G49" s="252"/>
      <c r="H49" s="252"/>
      <c r="I49" s="252"/>
      <c r="J49" s="252"/>
      <c r="K49" s="250"/>
    </row>
    <row r="50" ht="15" customHeight="1">
      <c r="B50" s="253"/>
      <c r="C50" s="254"/>
      <c r="D50" s="254"/>
      <c r="E50" s="252" t="s">
        <v>1645</v>
      </c>
      <c r="F50" s="252"/>
      <c r="G50" s="252"/>
      <c r="H50" s="252"/>
      <c r="I50" s="252"/>
      <c r="J50" s="252"/>
      <c r="K50" s="250"/>
    </row>
    <row r="51" ht="15" customHeight="1">
      <c r="B51" s="253"/>
      <c r="C51" s="254"/>
      <c r="D51" s="252" t="s">
        <v>1646</v>
      </c>
      <c r="E51" s="252"/>
      <c r="F51" s="252"/>
      <c r="G51" s="252"/>
      <c r="H51" s="252"/>
      <c r="I51" s="252"/>
      <c r="J51" s="252"/>
      <c r="K51" s="250"/>
    </row>
    <row r="52" ht="25.5" customHeight="1">
      <c r="B52" s="248"/>
      <c r="C52" s="249" t="s">
        <v>1647</v>
      </c>
      <c r="D52" s="249"/>
      <c r="E52" s="249"/>
      <c r="F52" s="249"/>
      <c r="G52" s="249"/>
      <c r="H52" s="249"/>
      <c r="I52" s="249"/>
      <c r="J52" s="249"/>
      <c r="K52" s="250"/>
    </row>
    <row r="53" ht="5.25" customHeight="1">
      <c r="B53" s="248"/>
      <c r="C53" s="251"/>
      <c r="D53" s="251"/>
      <c r="E53" s="251"/>
      <c r="F53" s="251"/>
      <c r="G53" s="251"/>
      <c r="H53" s="251"/>
      <c r="I53" s="251"/>
      <c r="J53" s="251"/>
      <c r="K53" s="250"/>
    </row>
    <row r="54" ht="15" customHeight="1">
      <c r="B54" s="248"/>
      <c r="C54" s="252" t="s">
        <v>1648</v>
      </c>
      <c r="D54" s="252"/>
      <c r="E54" s="252"/>
      <c r="F54" s="252"/>
      <c r="G54" s="252"/>
      <c r="H54" s="252"/>
      <c r="I54" s="252"/>
      <c r="J54" s="252"/>
      <c r="K54" s="250"/>
    </row>
    <row r="55" ht="15" customHeight="1">
      <c r="B55" s="248"/>
      <c r="C55" s="252" t="s">
        <v>1649</v>
      </c>
      <c r="D55" s="252"/>
      <c r="E55" s="252"/>
      <c r="F55" s="252"/>
      <c r="G55" s="252"/>
      <c r="H55" s="252"/>
      <c r="I55" s="252"/>
      <c r="J55" s="252"/>
      <c r="K55" s="250"/>
    </row>
    <row r="56" ht="12.75" customHeight="1">
      <c r="B56" s="248"/>
      <c r="C56" s="252"/>
      <c r="D56" s="252"/>
      <c r="E56" s="252"/>
      <c r="F56" s="252"/>
      <c r="G56" s="252"/>
      <c r="H56" s="252"/>
      <c r="I56" s="252"/>
      <c r="J56" s="252"/>
      <c r="K56" s="250"/>
    </row>
    <row r="57" ht="15" customHeight="1">
      <c r="B57" s="248"/>
      <c r="C57" s="252" t="s">
        <v>1650</v>
      </c>
      <c r="D57" s="252"/>
      <c r="E57" s="252"/>
      <c r="F57" s="252"/>
      <c r="G57" s="252"/>
      <c r="H57" s="252"/>
      <c r="I57" s="252"/>
      <c r="J57" s="252"/>
      <c r="K57" s="250"/>
    </row>
    <row r="58" ht="15" customHeight="1">
      <c r="B58" s="248"/>
      <c r="C58" s="254"/>
      <c r="D58" s="252" t="s">
        <v>1651</v>
      </c>
      <c r="E58" s="252"/>
      <c r="F58" s="252"/>
      <c r="G58" s="252"/>
      <c r="H58" s="252"/>
      <c r="I58" s="252"/>
      <c r="J58" s="252"/>
      <c r="K58" s="250"/>
    </row>
    <row r="59" ht="15" customHeight="1">
      <c r="B59" s="248"/>
      <c r="C59" s="254"/>
      <c r="D59" s="252" t="s">
        <v>1652</v>
      </c>
      <c r="E59" s="252"/>
      <c r="F59" s="252"/>
      <c r="G59" s="252"/>
      <c r="H59" s="252"/>
      <c r="I59" s="252"/>
      <c r="J59" s="252"/>
      <c r="K59" s="250"/>
    </row>
    <row r="60" ht="15" customHeight="1">
      <c r="B60" s="248"/>
      <c r="C60" s="254"/>
      <c r="D60" s="252" t="s">
        <v>1653</v>
      </c>
      <c r="E60" s="252"/>
      <c r="F60" s="252"/>
      <c r="G60" s="252"/>
      <c r="H60" s="252"/>
      <c r="I60" s="252"/>
      <c r="J60" s="252"/>
      <c r="K60" s="250"/>
    </row>
    <row r="61" ht="15" customHeight="1">
      <c r="B61" s="248"/>
      <c r="C61" s="254"/>
      <c r="D61" s="252" t="s">
        <v>1654</v>
      </c>
      <c r="E61" s="252"/>
      <c r="F61" s="252"/>
      <c r="G61" s="252"/>
      <c r="H61" s="252"/>
      <c r="I61" s="252"/>
      <c r="J61" s="252"/>
      <c r="K61" s="250"/>
    </row>
    <row r="62" ht="15" customHeight="1">
      <c r="B62" s="248"/>
      <c r="C62" s="254"/>
      <c r="D62" s="257" t="s">
        <v>1655</v>
      </c>
      <c r="E62" s="257"/>
      <c r="F62" s="257"/>
      <c r="G62" s="257"/>
      <c r="H62" s="257"/>
      <c r="I62" s="257"/>
      <c r="J62" s="257"/>
      <c r="K62" s="250"/>
    </row>
    <row r="63" ht="15" customHeight="1">
      <c r="B63" s="248"/>
      <c r="C63" s="254"/>
      <c r="D63" s="252" t="s">
        <v>1656</v>
      </c>
      <c r="E63" s="252"/>
      <c r="F63" s="252"/>
      <c r="G63" s="252"/>
      <c r="H63" s="252"/>
      <c r="I63" s="252"/>
      <c r="J63" s="252"/>
      <c r="K63" s="250"/>
    </row>
    <row r="64" ht="12.75" customHeight="1">
      <c r="B64" s="248"/>
      <c r="C64" s="254"/>
      <c r="D64" s="254"/>
      <c r="E64" s="258"/>
      <c r="F64" s="254"/>
      <c r="G64" s="254"/>
      <c r="H64" s="254"/>
      <c r="I64" s="254"/>
      <c r="J64" s="254"/>
      <c r="K64" s="250"/>
    </row>
    <row r="65" ht="15" customHeight="1">
      <c r="B65" s="248"/>
      <c r="C65" s="254"/>
      <c r="D65" s="252" t="s">
        <v>1657</v>
      </c>
      <c r="E65" s="252"/>
      <c r="F65" s="252"/>
      <c r="G65" s="252"/>
      <c r="H65" s="252"/>
      <c r="I65" s="252"/>
      <c r="J65" s="252"/>
      <c r="K65" s="250"/>
    </row>
    <row r="66" ht="15" customHeight="1">
      <c r="B66" s="248"/>
      <c r="C66" s="254"/>
      <c r="D66" s="257" t="s">
        <v>1658</v>
      </c>
      <c r="E66" s="257"/>
      <c r="F66" s="257"/>
      <c r="G66" s="257"/>
      <c r="H66" s="257"/>
      <c r="I66" s="257"/>
      <c r="J66" s="257"/>
      <c r="K66" s="250"/>
    </row>
    <row r="67" ht="15" customHeight="1">
      <c r="B67" s="248"/>
      <c r="C67" s="254"/>
      <c r="D67" s="252" t="s">
        <v>1659</v>
      </c>
      <c r="E67" s="252"/>
      <c r="F67" s="252"/>
      <c r="G67" s="252"/>
      <c r="H67" s="252"/>
      <c r="I67" s="252"/>
      <c r="J67" s="252"/>
      <c r="K67" s="250"/>
    </row>
    <row r="68" ht="15" customHeight="1">
      <c r="B68" s="248"/>
      <c r="C68" s="254"/>
      <c r="D68" s="252" t="s">
        <v>1660</v>
      </c>
      <c r="E68" s="252"/>
      <c r="F68" s="252"/>
      <c r="G68" s="252"/>
      <c r="H68" s="252"/>
      <c r="I68" s="252"/>
      <c r="J68" s="252"/>
      <c r="K68" s="250"/>
    </row>
    <row r="69" ht="15" customHeight="1">
      <c r="B69" s="248"/>
      <c r="C69" s="254"/>
      <c r="D69" s="252" t="s">
        <v>1661</v>
      </c>
      <c r="E69" s="252"/>
      <c r="F69" s="252"/>
      <c r="G69" s="252"/>
      <c r="H69" s="252"/>
      <c r="I69" s="252"/>
      <c r="J69" s="252"/>
      <c r="K69" s="250"/>
    </row>
    <row r="70" ht="15" customHeight="1">
      <c r="B70" s="248"/>
      <c r="C70" s="254"/>
      <c r="D70" s="252" t="s">
        <v>1662</v>
      </c>
      <c r="E70" s="252"/>
      <c r="F70" s="252"/>
      <c r="G70" s="252"/>
      <c r="H70" s="252"/>
      <c r="I70" s="252"/>
      <c r="J70" s="252"/>
      <c r="K70" s="250"/>
    </row>
    <row r="71" ht="12.75" customHeight="1">
      <c r="B71" s="259"/>
      <c r="C71" s="260"/>
      <c r="D71" s="260"/>
      <c r="E71" s="260"/>
      <c r="F71" s="260"/>
      <c r="G71" s="260"/>
      <c r="H71" s="260"/>
      <c r="I71" s="260"/>
      <c r="J71" s="260"/>
      <c r="K71" s="261"/>
    </row>
    <row r="72" ht="18.75" customHeight="1">
      <c r="B72" s="262"/>
      <c r="C72" s="262"/>
      <c r="D72" s="262"/>
      <c r="E72" s="262"/>
      <c r="F72" s="262"/>
      <c r="G72" s="262"/>
      <c r="H72" s="262"/>
      <c r="I72" s="262"/>
      <c r="J72" s="262"/>
      <c r="K72" s="263"/>
    </row>
    <row r="73" ht="18.75" customHeight="1">
      <c r="B73" s="263"/>
      <c r="C73" s="263"/>
      <c r="D73" s="263"/>
      <c r="E73" s="263"/>
      <c r="F73" s="263"/>
      <c r="G73" s="263"/>
      <c r="H73" s="263"/>
      <c r="I73" s="263"/>
      <c r="J73" s="263"/>
      <c r="K73" s="263"/>
    </row>
    <row r="74" ht="7.5" customHeight="1">
      <c r="B74" s="264"/>
      <c r="C74" s="265"/>
      <c r="D74" s="265"/>
      <c r="E74" s="265"/>
      <c r="F74" s="265"/>
      <c r="G74" s="265"/>
      <c r="H74" s="265"/>
      <c r="I74" s="265"/>
      <c r="J74" s="265"/>
      <c r="K74" s="266"/>
    </row>
    <row r="75" ht="45" customHeight="1">
      <c r="B75" s="267"/>
      <c r="C75" s="268" t="s">
        <v>1663</v>
      </c>
      <c r="D75" s="268"/>
      <c r="E75" s="268"/>
      <c r="F75" s="268"/>
      <c r="G75" s="268"/>
      <c r="H75" s="268"/>
      <c r="I75" s="268"/>
      <c r="J75" s="268"/>
      <c r="K75" s="269"/>
    </row>
    <row r="76" ht="17.25" customHeight="1">
      <c r="B76" s="267"/>
      <c r="C76" s="270" t="s">
        <v>1664</v>
      </c>
      <c r="D76" s="270"/>
      <c r="E76" s="270"/>
      <c r="F76" s="270" t="s">
        <v>1665</v>
      </c>
      <c r="G76" s="271"/>
      <c r="H76" s="270" t="s">
        <v>59</v>
      </c>
      <c r="I76" s="270" t="s">
        <v>62</v>
      </c>
      <c r="J76" s="270" t="s">
        <v>1666</v>
      </c>
      <c r="K76" s="269"/>
    </row>
    <row r="77" ht="17.25" customHeight="1">
      <c r="B77" s="267"/>
      <c r="C77" s="272" t="s">
        <v>1667</v>
      </c>
      <c r="D77" s="272"/>
      <c r="E77" s="272"/>
      <c r="F77" s="273" t="s">
        <v>1668</v>
      </c>
      <c r="G77" s="274"/>
      <c r="H77" s="272"/>
      <c r="I77" s="272"/>
      <c r="J77" s="272" t="s">
        <v>1669</v>
      </c>
      <c r="K77" s="269"/>
    </row>
    <row r="78" ht="5.25" customHeight="1">
      <c r="B78" s="267"/>
      <c r="C78" s="275"/>
      <c r="D78" s="275"/>
      <c r="E78" s="275"/>
      <c r="F78" s="275"/>
      <c r="G78" s="276"/>
      <c r="H78" s="275"/>
      <c r="I78" s="275"/>
      <c r="J78" s="275"/>
      <c r="K78" s="269"/>
    </row>
    <row r="79" ht="15" customHeight="1">
      <c r="B79" s="267"/>
      <c r="C79" s="255" t="s">
        <v>58</v>
      </c>
      <c r="D79" s="275"/>
      <c r="E79" s="275"/>
      <c r="F79" s="277" t="s">
        <v>1670</v>
      </c>
      <c r="G79" s="276"/>
      <c r="H79" s="255" t="s">
        <v>1671</v>
      </c>
      <c r="I79" s="255" t="s">
        <v>1672</v>
      </c>
      <c r="J79" s="255">
        <v>20</v>
      </c>
      <c r="K79" s="269"/>
    </row>
    <row r="80" ht="15" customHeight="1">
      <c r="B80" s="267"/>
      <c r="C80" s="255" t="s">
        <v>1673</v>
      </c>
      <c r="D80" s="255"/>
      <c r="E80" s="255"/>
      <c r="F80" s="277" t="s">
        <v>1670</v>
      </c>
      <c r="G80" s="276"/>
      <c r="H80" s="255" t="s">
        <v>1674</v>
      </c>
      <c r="I80" s="255" t="s">
        <v>1672</v>
      </c>
      <c r="J80" s="255">
        <v>120</v>
      </c>
      <c r="K80" s="269"/>
    </row>
    <row r="81" ht="15" customHeight="1">
      <c r="B81" s="278"/>
      <c r="C81" s="255" t="s">
        <v>1675</v>
      </c>
      <c r="D81" s="255"/>
      <c r="E81" s="255"/>
      <c r="F81" s="277" t="s">
        <v>1676</v>
      </c>
      <c r="G81" s="276"/>
      <c r="H81" s="255" t="s">
        <v>1677</v>
      </c>
      <c r="I81" s="255" t="s">
        <v>1672</v>
      </c>
      <c r="J81" s="255">
        <v>50</v>
      </c>
      <c r="K81" s="269"/>
    </row>
    <row r="82" ht="15" customHeight="1">
      <c r="B82" s="278"/>
      <c r="C82" s="255" t="s">
        <v>1678</v>
      </c>
      <c r="D82" s="255"/>
      <c r="E82" s="255"/>
      <c r="F82" s="277" t="s">
        <v>1670</v>
      </c>
      <c r="G82" s="276"/>
      <c r="H82" s="255" t="s">
        <v>1679</v>
      </c>
      <c r="I82" s="255" t="s">
        <v>1680</v>
      </c>
      <c r="J82" s="255"/>
      <c r="K82" s="269"/>
    </row>
    <row r="83" ht="15" customHeight="1">
      <c r="B83" s="278"/>
      <c r="C83" s="279" t="s">
        <v>1681</v>
      </c>
      <c r="D83" s="279"/>
      <c r="E83" s="279"/>
      <c r="F83" s="280" t="s">
        <v>1676</v>
      </c>
      <c r="G83" s="279"/>
      <c r="H83" s="279" t="s">
        <v>1682</v>
      </c>
      <c r="I83" s="279" t="s">
        <v>1672</v>
      </c>
      <c r="J83" s="279">
        <v>15</v>
      </c>
      <c r="K83" s="269"/>
    </row>
    <row r="84" ht="15" customHeight="1">
      <c r="B84" s="278"/>
      <c r="C84" s="279" t="s">
        <v>1683</v>
      </c>
      <c r="D84" s="279"/>
      <c r="E84" s="279"/>
      <c r="F84" s="280" t="s">
        <v>1676</v>
      </c>
      <c r="G84" s="279"/>
      <c r="H84" s="279" t="s">
        <v>1684</v>
      </c>
      <c r="I84" s="279" t="s">
        <v>1672</v>
      </c>
      <c r="J84" s="279">
        <v>15</v>
      </c>
      <c r="K84" s="269"/>
    </row>
    <row r="85" ht="15" customHeight="1">
      <c r="B85" s="278"/>
      <c r="C85" s="279" t="s">
        <v>1685</v>
      </c>
      <c r="D85" s="279"/>
      <c r="E85" s="279"/>
      <c r="F85" s="280" t="s">
        <v>1676</v>
      </c>
      <c r="G85" s="279"/>
      <c r="H85" s="279" t="s">
        <v>1686</v>
      </c>
      <c r="I85" s="279" t="s">
        <v>1672</v>
      </c>
      <c r="J85" s="279">
        <v>20</v>
      </c>
      <c r="K85" s="269"/>
    </row>
    <row r="86" ht="15" customHeight="1">
      <c r="B86" s="278"/>
      <c r="C86" s="279" t="s">
        <v>1687</v>
      </c>
      <c r="D86" s="279"/>
      <c r="E86" s="279"/>
      <c r="F86" s="280" t="s">
        <v>1676</v>
      </c>
      <c r="G86" s="279"/>
      <c r="H86" s="279" t="s">
        <v>1688</v>
      </c>
      <c r="I86" s="279" t="s">
        <v>1672</v>
      </c>
      <c r="J86" s="279">
        <v>20</v>
      </c>
      <c r="K86" s="269"/>
    </row>
    <row r="87" ht="15" customHeight="1">
      <c r="B87" s="278"/>
      <c r="C87" s="255" t="s">
        <v>1689</v>
      </c>
      <c r="D87" s="255"/>
      <c r="E87" s="255"/>
      <c r="F87" s="277" t="s">
        <v>1676</v>
      </c>
      <c r="G87" s="276"/>
      <c r="H87" s="255" t="s">
        <v>1690</v>
      </c>
      <c r="I87" s="255" t="s">
        <v>1672</v>
      </c>
      <c r="J87" s="255">
        <v>50</v>
      </c>
      <c r="K87" s="269"/>
    </row>
    <row r="88" ht="15" customHeight="1">
      <c r="B88" s="278"/>
      <c r="C88" s="255" t="s">
        <v>1691</v>
      </c>
      <c r="D88" s="255"/>
      <c r="E88" s="255"/>
      <c r="F88" s="277" t="s">
        <v>1676</v>
      </c>
      <c r="G88" s="276"/>
      <c r="H88" s="255" t="s">
        <v>1692</v>
      </c>
      <c r="I88" s="255" t="s">
        <v>1672</v>
      </c>
      <c r="J88" s="255">
        <v>20</v>
      </c>
      <c r="K88" s="269"/>
    </row>
    <row r="89" ht="15" customHeight="1">
      <c r="B89" s="278"/>
      <c r="C89" s="255" t="s">
        <v>1693</v>
      </c>
      <c r="D89" s="255"/>
      <c r="E89" s="255"/>
      <c r="F89" s="277" t="s">
        <v>1676</v>
      </c>
      <c r="G89" s="276"/>
      <c r="H89" s="255" t="s">
        <v>1694</v>
      </c>
      <c r="I89" s="255" t="s">
        <v>1672</v>
      </c>
      <c r="J89" s="255">
        <v>20</v>
      </c>
      <c r="K89" s="269"/>
    </row>
    <row r="90" ht="15" customHeight="1">
      <c r="B90" s="278"/>
      <c r="C90" s="255" t="s">
        <v>1695</v>
      </c>
      <c r="D90" s="255"/>
      <c r="E90" s="255"/>
      <c r="F90" s="277" t="s">
        <v>1676</v>
      </c>
      <c r="G90" s="276"/>
      <c r="H90" s="255" t="s">
        <v>1696</v>
      </c>
      <c r="I90" s="255" t="s">
        <v>1672</v>
      </c>
      <c r="J90" s="255">
        <v>50</v>
      </c>
      <c r="K90" s="269"/>
    </row>
    <row r="91" ht="15" customHeight="1">
      <c r="B91" s="278"/>
      <c r="C91" s="255" t="s">
        <v>1697</v>
      </c>
      <c r="D91" s="255"/>
      <c r="E91" s="255"/>
      <c r="F91" s="277" t="s">
        <v>1676</v>
      </c>
      <c r="G91" s="276"/>
      <c r="H91" s="255" t="s">
        <v>1697</v>
      </c>
      <c r="I91" s="255" t="s">
        <v>1672</v>
      </c>
      <c r="J91" s="255">
        <v>50</v>
      </c>
      <c r="K91" s="269"/>
    </row>
    <row r="92" ht="15" customHeight="1">
      <c r="B92" s="278"/>
      <c r="C92" s="255" t="s">
        <v>1698</v>
      </c>
      <c r="D92" s="255"/>
      <c r="E92" s="255"/>
      <c r="F92" s="277" t="s">
        <v>1676</v>
      </c>
      <c r="G92" s="276"/>
      <c r="H92" s="255" t="s">
        <v>1699</v>
      </c>
      <c r="I92" s="255" t="s">
        <v>1672</v>
      </c>
      <c r="J92" s="255">
        <v>255</v>
      </c>
      <c r="K92" s="269"/>
    </row>
    <row r="93" ht="15" customHeight="1">
      <c r="B93" s="278"/>
      <c r="C93" s="255" t="s">
        <v>1700</v>
      </c>
      <c r="D93" s="255"/>
      <c r="E93" s="255"/>
      <c r="F93" s="277" t="s">
        <v>1670</v>
      </c>
      <c r="G93" s="276"/>
      <c r="H93" s="255" t="s">
        <v>1701</v>
      </c>
      <c r="I93" s="255" t="s">
        <v>1702</v>
      </c>
      <c r="J93" s="255"/>
      <c r="K93" s="269"/>
    </row>
    <row r="94" ht="15" customHeight="1">
      <c r="B94" s="278"/>
      <c r="C94" s="255" t="s">
        <v>1703</v>
      </c>
      <c r="D94" s="255"/>
      <c r="E94" s="255"/>
      <c r="F94" s="277" t="s">
        <v>1670</v>
      </c>
      <c r="G94" s="276"/>
      <c r="H94" s="255" t="s">
        <v>1704</v>
      </c>
      <c r="I94" s="255" t="s">
        <v>1705</v>
      </c>
      <c r="J94" s="255"/>
      <c r="K94" s="269"/>
    </row>
    <row r="95" ht="15" customHeight="1">
      <c r="B95" s="278"/>
      <c r="C95" s="255" t="s">
        <v>1706</v>
      </c>
      <c r="D95" s="255"/>
      <c r="E95" s="255"/>
      <c r="F95" s="277" t="s">
        <v>1670</v>
      </c>
      <c r="G95" s="276"/>
      <c r="H95" s="255" t="s">
        <v>1706</v>
      </c>
      <c r="I95" s="255" t="s">
        <v>1705</v>
      </c>
      <c r="J95" s="255"/>
      <c r="K95" s="269"/>
    </row>
    <row r="96" ht="15" customHeight="1">
      <c r="B96" s="278"/>
      <c r="C96" s="255" t="s">
        <v>43</v>
      </c>
      <c r="D96" s="255"/>
      <c r="E96" s="255"/>
      <c r="F96" s="277" t="s">
        <v>1670</v>
      </c>
      <c r="G96" s="276"/>
      <c r="H96" s="255" t="s">
        <v>1707</v>
      </c>
      <c r="I96" s="255" t="s">
        <v>1705</v>
      </c>
      <c r="J96" s="255"/>
      <c r="K96" s="269"/>
    </row>
    <row r="97" ht="15" customHeight="1">
      <c r="B97" s="278"/>
      <c r="C97" s="255" t="s">
        <v>53</v>
      </c>
      <c r="D97" s="255"/>
      <c r="E97" s="255"/>
      <c r="F97" s="277" t="s">
        <v>1670</v>
      </c>
      <c r="G97" s="276"/>
      <c r="H97" s="255" t="s">
        <v>1708</v>
      </c>
      <c r="I97" s="255" t="s">
        <v>1705</v>
      </c>
      <c r="J97" s="255"/>
      <c r="K97" s="269"/>
    </row>
    <row r="98" ht="15" customHeight="1">
      <c r="B98" s="281"/>
      <c r="C98" s="282"/>
      <c r="D98" s="282"/>
      <c r="E98" s="282"/>
      <c r="F98" s="282"/>
      <c r="G98" s="282"/>
      <c r="H98" s="282"/>
      <c r="I98" s="282"/>
      <c r="J98" s="282"/>
      <c r="K98" s="283"/>
    </row>
    <row r="99" ht="18.75" customHeight="1">
      <c r="B99" s="284"/>
      <c r="C99" s="285"/>
      <c r="D99" s="285"/>
      <c r="E99" s="285"/>
      <c r="F99" s="285"/>
      <c r="G99" s="285"/>
      <c r="H99" s="285"/>
      <c r="I99" s="285"/>
      <c r="J99" s="285"/>
      <c r="K99" s="284"/>
    </row>
    <row r="100" ht="18.75" customHeight="1">
      <c r="B100" s="263"/>
      <c r="C100" s="263"/>
      <c r="D100" s="263"/>
      <c r="E100" s="263"/>
      <c r="F100" s="263"/>
      <c r="G100" s="263"/>
      <c r="H100" s="263"/>
      <c r="I100" s="263"/>
      <c r="J100" s="263"/>
      <c r="K100" s="263"/>
    </row>
    <row r="101" ht="7.5" customHeight="1">
      <c r="B101" s="264"/>
      <c r="C101" s="265"/>
      <c r="D101" s="265"/>
      <c r="E101" s="265"/>
      <c r="F101" s="265"/>
      <c r="G101" s="265"/>
      <c r="H101" s="265"/>
      <c r="I101" s="265"/>
      <c r="J101" s="265"/>
      <c r="K101" s="266"/>
    </row>
    <row r="102" ht="45" customHeight="1">
      <c r="B102" s="267"/>
      <c r="C102" s="268" t="s">
        <v>1709</v>
      </c>
      <c r="D102" s="268"/>
      <c r="E102" s="268"/>
      <c r="F102" s="268"/>
      <c r="G102" s="268"/>
      <c r="H102" s="268"/>
      <c r="I102" s="268"/>
      <c r="J102" s="268"/>
      <c r="K102" s="269"/>
    </row>
    <row r="103" ht="17.25" customHeight="1">
      <c r="B103" s="267"/>
      <c r="C103" s="270" t="s">
        <v>1664</v>
      </c>
      <c r="D103" s="270"/>
      <c r="E103" s="270"/>
      <c r="F103" s="270" t="s">
        <v>1665</v>
      </c>
      <c r="G103" s="271"/>
      <c r="H103" s="270" t="s">
        <v>59</v>
      </c>
      <c r="I103" s="270" t="s">
        <v>62</v>
      </c>
      <c r="J103" s="270" t="s">
        <v>1666</v>
      </c>
      <c r="K103" s="269"/>
    </row>
    <row r="104" ht="17.25" customHeight="1">
      <c r="B104" s="267"/>
      <c r="C104" s="272" t="s">
        <v>1667</v>
      </c>
      <c r="D104" s="272"/>
      <c r="E104" s="272"/>
      <c r="F104" s="273" t="s">
        <v>1668</v>
      </c>
      <c r="G104" s="274"/>
      <c r="H104" s="272"/>
      <c r="I104" s="272"/>
      <c r="J104" s="272" t="s">
        <v>1669</v>
      </c>
      <c r="K104" s="269"/>
    </row>
    <row r="105" ht="5.25" customHeight="1">
      <c r="B105" s="267"/>
      <c r="C105" s="270"/>
      <c r="D105" s="270"/>
      <c r="E105" s="270"/>
      <c r="F105" s="270"/>
      <c r="G105" s="286"/>
      <c r="H105" s="270"/>
      <c r="I105" s="270"/>
      <c r="J105" s="270"/>
      <c r="K105" s="269"/>
    </row>
    <row r="106" ht="15" customHeight="1">
      <c r="B106" s="267"/>
      <c r="C106" s="255" t="s">
        <v>58</v>
      </c>
      <c r="D106" s="275"/>
      <c r="E106" s="275"/>
      <c r="F106" s="277" t="s">
        <v>1670</v>
      </c>
      <c r="G106" s="286"/>
      <c r="H106" s="255" t="s">
        <v>1710</v>
      </c>
      <c r="I106" s="255" t="s">
        <v>1672</v>
      </c>
      <c r="J106" s="255">
        <v>20</v>
      </c>
      <c r="K106" s="269"/>
    </row>
    <row r="107" ht="15" customHeight="1">
      <c r="B107" s="267"/>
      <c r="C107" s="255" t="s">
        <v>1673</v>
      </c>
      <c r="D107" s="255"/>
      <c r="E107" s="255"/>
      <c r="F107" s="277" t="s">
        <v>1670</v>
      </c>
      <c r="G107" s="255"/>
      <c r="H107" s="255" t="s">
        <v>1710</v>
      </c>
      <c r="I107" s="255" t="s">
        <v>1672</v>
      </c>
      <c r="J107" s="255">
        <v>120</v>
      </c>
      <c r="K107" s="269"/>
    </row>
    <row r="108" ht="15" customHeight="1">
      <c r="B108" s="278"/>
      <c r="C108" s="255" t="s">
        <v>1675</v>
      </c>
      <c r="D108" s="255"/>
      <c r="E108" s="255"/>
      <c r="F108" s="277" t="s">
        <v>1676</v>
      </c>
      <c r="G108" s="255"/>
      <c r="H108" s="255" t="s">
        <v>1710</v>
      </c>
      <c r="I108" s="255" t="s">
        <v>1672</v>
      </c>
      <c r="J108" s="255">
        <v>50</v>
      </c>
      <c r="K108" s="269"/>
    </row>
    <row r="109" ht="15" customHeight="1">
      <c r="B109" s="278"/>
      <c r="C109" s="255" t="s">
        <v>1678</v>
      </c>
      <c r="D109" s="255"/>
      <c r="E109" s="255"/>
      <c r="F109" s="277" t="s">
        <v>1670</v>
      </c>
      <c r="G109" s="255"/>
      <c r="H109" s="255" t="s">
        <v>1710</v>
      </c>
      <c r="I109" s="255" t="s">
        <v>1680</v>
      </c>
      <c r="J109" s="255"/>
      <c r="K109" s="269"/>
    </row>
    <row r="110" ht="15" customHeight="1">
      <c r="B110" s="278"/>
      <c r="C110" s="255" t="s">
        <v>1689</v>
      </c>
      <c r="D110" s="255"/>
      <c r="E110" s="255"/>
      <c r="F110" s="277" t="s">
        <v>1676</v>
      </c>
      <c r="G110" s="255"/>
      <c r="H110" s="255" t="s">
        <v>1710</v>
      </c>
      <c r="I110" s="255" t="s">
        <v>1672</v>
      </c>
      <c r="J110" s="255">
        <v>50</v>
      </c>
      <c r="K110" s="269"/>
    </row>
    <row r="111" ht="15" customHeight="1">
      <c r="B111" s="278"/>
      <c r="C111" s="255" t="s">
        <v>1697</v>
      </c>
      <c r="D111" s="255"/>
      <c r="E111" s="255"/>
      <c r="F111" s="277" t="s">
        <v>1676</v>
      </c>
      <c r="G111" s="255"/>
      <c r="H111" s="255" t="s">
        <v>1710</v>
      </c>
      <c r="I111" s="255" t="s">
        <v>1672</v>
      </c>
      <c r="J111" s="255">
        <v>50</v>
      </c>
      <c r="K111" s="269"/>
    </row>
    <row r="112" ht="15" customHeight="1">
      <c r="B112" s="278"/>
      <c r="C112" s="255" t="s">
        <v>1695</v>
      </c>
      <c r="D112" s="255"/>
      <c r="E112" s="255"/>
      <c r="F112" s="277" t="s">
        <v>1676</v>
      </c>
      <c r="G112" s="255"/>
      <c r="H112" s="255" t="s">
        <v>1710</v>
      </c>
      <c r="I112" s="255" t="s">
        <v>1672</v>
      </c>
      <c r="J112" s="255">
        <v>50</v>
      </c>
      <c r="K112" s="269"/>
    </row>
    <row r="113" ht="15" customHeight="1">
      <c r="B113" s="278"/>
      <c r="C113" s="255" t="s">
        <v>58</v>
      </c>
      <c r="D113" s="255"/>
      <c r="E113" s="255"/>
      <c r="F113" s="277" t="s">
        <v>1670</v>
      </c>
      <c r="G113" s="255"/>
      <c r="H113" s="255" t="s">
        <v>1711</v>
      </c>
      <c r="I113" s="255" t="s">
        <v>1672</v>
      </c>
      <c r="J113" s="255">
        <v>20</v>
      </c>
      <c r="K113" s="269"/>
    </row>
    <row r="114" ht="15" customHeight="1">
      <c r="B114" s="278"/>
      <c r="C114" s="255" t="s">
        <v>1712</v>
      </c>
      <c r="D114" s="255"/>
      <c r="E114" s="255"/>
      <c r="F114" s="277" t="s">
        <v>1670</v>
      </c>
      <c r="G114" s="255"/>
      <c r="H114" s="255" t="s">
        <v>1713</v>
      </c>
      <c r="I114" s="255" t="s">
        <v>1672</v>
      </c>
      <c r="J114" s="255">
        <v>120</v>
      </c>
      <c r="K114" s="269"/>
    </row>
    <row r="115" ht="15" customHeight="1">
      <c r="B115" s="278"/>
      <c r="C115" s="255" t="s">
        <v>43</v>
      </c>
      <c r="D115" s="255"/>
      <c r="E115" s="255"/>
      <c r="F115" s="277" t="s">
        <v>1670</v>
      </c>
      <c r="G115" s="255"/>
      <c r="H115" s="255" t="s">
        <v>1714</v>
      </c>
      <c r="I115" s="255" t="s">
        <v>1705</v>
      </c>
      <c r="J115" s="255"/>
      <c r="K115" s="269"/>
    </row>
    <row r="116" ht="15" customHeight="1">
      <c r="B116" s="278"/>
      <c r="C116" s="255" t="s">
        <v>53</v>
      </c>
      <c r="D116" s="255"/>
      <c r="E116" s="255"/>
      <c r="F116" s="277" t="s">
        <v>1670</v>
      </c>
      <c r="G116" s="255"/>
      <c r="H116" s="255" t="s">
        <v>1715</v>
      </c>
      <c r="I116" s="255" t="s">
        <v>1705</v>
      </c>
      <c r="J116" s="255"/>
      <c r="K116" s="269"/>
    </row>
    <row r="117" ht="15" customHeight="1">
      <c r="B117" s="278"/>
      <c r="C117" s="255" t="s">
        <v>62</v>
      </c>
      <c r="D117" s="255"/>
      <c r="E117" s="255"/>
      <c r="F117" s="277" t="s">
        <v>1670</v>
      </c>
      <c r="G117" s="255"/>
      <c r="H117" s="255" t="s">
        <v>1716</v>
      </c>
      <c r="I117" s="255" t="s">
        <v>1717</v>
      </c>
      <c r="J117" s="255"/>
      <c r="K117" s="269"/>
    </row>
    <row r="118" ht="15" customHeight="1">
      <c r="B118" s="281"/>
      <c r="C118" s="287"/>
      <c r="D118" s="287"/>
      <c r="E118" s="287"/>
      <c r="F118" s="287"/>
      <c r="G118" s="287"/>
      <c r="H118" s="287"/>
      <c r="I118" s="287"/>
      <c r="J118" s="287"/>
      <c r="K118" s="283"/>
    </row>
    <row r="119" ht="18.75" customHeight="1">
      <c r="B119" s="288"/>
      <c r="C119" s="252"/>
      <c r="D119" s="252"/>
      <c r="E119" s="252"/>
      <c r="F119" s="289"/>
      <c r="G119" s="252"/>
      <c r="H119" s="252"/>
      <c r="I119" s="252"/>
      <c r="J119" s="252"/>
      <c r="K119" s="288"/>
    </row>
    <row r="120" ht="18.75" customHeight="1">
      <c r="B120" s="263"/>
      <c r="C120" s="263"/>
      <c r="D120" s="263"/>
      <c r="E120" s="263"/>
      <c r="F120" s="263"/>
      <c r="G120" s="263"/>
      <c r="H120" s="263"/>
      <c r="I120" s="263"/>
      <c r="J120" s="263"/>
      <c r="K120" s="263"/>
    </row>
    <row r="121" ht="7.5" customHeight="1">
      <c r="B121" s="290"/>
      <c r="C121" s="291"/>
      <c r="D121" s="291"/>
      <c r="E121" s="291"/>
      <c r="F121" s="291"/>
      <c r="G121" s="291"/>
      <c r="H121" s="291"/>
      <c r="I121" s="291"/>
      <c r="J121" s="291"/>
      <c r="K121" s="292"/>
    </row>
    <row r="122" ht="45" customHeight="1">
      <c r="B122" s="293"/>
      <c r="C122" s="246" t="s">
        <v>1718</v>
      </c>
      <c r="D122" s="246"/>
      <c r="E122" s="246"/>
      <c r="F122" s="246"/>
      <c r="G122" s="246"/>
      <c r="H122" s="246"/>
      <c r="I122" s="246"/>
      <c r="J122" s="246"/>
      <c r="K122" s="294"/>
    </row>
    <row r="123" ht="17.25" customHeight="1">
      <c r="B123" s="295"/>
      <c r="C123" s="270" t="s">
        <v>1664</v>
      </c>
      <c r="D123" s="270"/>
      <c r="E123" s="270"/>
      <c r="F123" s="270" t="s">
        <v>1665</v>
      </c>
      <c r="G123" s="271"/>
      <c r="H123" s="270" t="s">
        <v>59</v>
      </c>
      <c r="I123" s="270" t="s">
        <v>62</v>
      </c>
      <c r="J123" s="270" t="s">
        <v>1666</v>
      </c>
      <c r="K123" s="296"/>
    </row>
    <row r="124" ht="17.25" customHeight="1">
      <c r="B124" s="295"/>
      <c r="C124" s="272" t="s">
        <v>1667</v>
      </c>
      <c r="D124" s="272"/>
      <c r="E124" s="272"/>
      <c r="F124" s="273" t="s">
        <v>1668</v>
      </c>
      <c r="G124" s="274"/>
      <c r="H124" s="272"/>
      <c r="I124" s="272"/>
      <c r="J124" s="272" t="s">
        <v>1669</v>
      </c>
      <c r="K124" s="296"/>
    </row>
    <row r="125" ht="5.25" customHeight="1">
      <c r="B125" s="297"/>
      <c r="C125" s="275"/>
      <c r="D125" s="275"/>
      <c r="E125" s="275"/>
      <c r="F125" s="275"/>
      <c r="G125" s="255"/>
      <c r="H125" s="275"/>
      <c r="I125" s="275"/>
      <c r="J125" s="275"/>
      <c r="K125" s="298"/>
    </row>
    <row r="126" ht="15" customHeight="1">
      <c r="B126" s="297"/>
      <c r="C126" s="255" t="s">
        <v>1673</v>
      </c>
      <c r="D126" s="275"/>
      <c r="E126" s="275"/>
      <c r="F126" s="277" t="s">
        <v>1670</v>
      </c>
      <c r="G126" s="255"/>
      <c r="H126" s="255" t="s">
        <v>1710</v>
      </c>
      <c r="I126" s="255" t="s">
        <v>1672</v>
      </c>
      <c r="J126" s="255">
        <v>120</v>
      </c>
      <c r="K126" s="299"/>
    </row>
    <row r="127" ht="15" customHeight="1">
      <c r="B127" s="297"/>
      <c r="C127" s="255" t="s">
        <v>1719</v>
      </c>
      <c r="D127" s="255"/>
      <c r="E127" s="255"/>
      <c r="F127" s="277" t="s">
        <v>1670</v>
      </c>
      <c r="G127" s="255"/>
      <c r="H127" s="255" t="s">
        <v>1720</v>
      </c>
      <c r="I127" s="255" t="s">
        <v>1672</v>
      </c>
      <c r="J127" s="255" t="s">
        <v>1721</v>
      </c>
      <c r="K127" s="299"/>
    </row>
    <row r="128" ht="15" customHeight="1">
      <c r="B128" s="297"/>
      <c r="C128" s="255" t="s">
        <v>1618</v>
      </c>
      <c r="D128" s="255"/>
      <c r="E128" s="255"/>
      <c r="F128" s="277" t="s">
        <v>1670</v>
      </c>
      <c r="G128" s="255"/>
      <c r="H128" s="255" t="s">
        <v>1722</v>
      </c>
      <c r="I128" s="255" t="s">
        <v>1672</v>
      </c>
      <c r="J128" s="255" t="s">
        <v>1721</v>
      </c>
      <c r="K128" s="299"/>
    </row>
    <row r="129" ht="15" customHeight="1">
      <c r="B129" s="297"/>
      <c r="C129" s="255" t="s">
        <v>1681</v>
      </c>
      <c r="D129" s="255"/>
      <c r="E129" s="255"/>
      <c r="F129" s="277" t="s">
        <v>1676</v>
      </c>
      <c r="G129" s="255"/>
      <c r="H129" s="255" t="s">
        <v>1682</v>
      </c>
      <c r="I129" s="255" t="s">
        <v>1672</v>
      </c>
      <c r="J129" s="255">
        <v>15</v>
      </c>
      <c r="K129" s="299"/>
    </row>
    <row r="130" ht="15" customHeight="1">
      <c r="B130" s="297"/>
      <c r="C130" s="279" t="s">
        <v>1683</v>
      </c>
      <c r="D130" s="279"/>
      <c r="E130" s="279"/>
      <c r="F130" s="280" t="s">
        <v>1676</v>
      </c>
      <c r="G130" s="279"/>
      <c r="H130" s="279" t="s">
        <v>1684</v>
      </c>
      <c r="I130" s="279" t="s">
        <v>1672</v>
      </c>
      <c r="J130" s="279">
        <v>15</v>
      </c>
      <c r="K130" s="299"/>
    </row>
    <row r="131" ht="15" customHeight="1">
      <c r="B131" s="297"/>
      <c r="C131" s="279" t="s">
        <v>1685</v>
      </c>
      <c r="D131" s="279"/>
      <c r="E131" s="279"/>
      <c r="F131" s="280" t="s">
        <v>1676</v>
      </c>
      <c r="G131" s="279"/>
      <c r="H131" s="279" t="s">
        <v>1686</v>
      </c>
      <c r="I131" s="279" t="s">
        <v>1672</v>
      </c>
      <c r="J131" s="279">
        <v>20</v>
      </c>
      <c r="K131" s="299"/>
    </row>
    <row r="132" ht="15" customHeight="1">
      <c r="B132" s="297"/>
      <c r="C132" s="279" t="s">
        <v>1687</v>
      </c>
      <c r="D132" s="279"/>
      <c r="E132" s="279"/>
      <c r="F132" s="280" t="s">
        <v>1676</v>
      </c>
      <c r="G132" s="279"/>
      <c r="H132" s="279" t="s">
        <v>1688</v>
      </c>
      <c r="I132" s="279" t="s">
        <v>1672</v>
      </c>
      <c r="J132" s="279">
        <v>20</v>
      </c>
      <c r="K132" s="299"/>
    </row>
    <row r="133" ht="15" customHeight="1">
      <c r="B133" s="297"/>
      <c r="C133" s="255" t="s">
        <v>1675</v>
      </c>
      <c r="D133" s="255"/>
      <c r="E133" s="255"/>
      <c r="F133" s="277" t="s">
        <v>1676</v>
      </c>
      <c r="G133" s="255"/>
      <c r="H133" s="255" t="s">
        <v>1710</v>
      </c>
      <c r="I133" s="255" t="s">
        <v>1672</v>
      </c>
      <c r="J133" s="255">
        <v>50</v>
      </c>
      <c r="K133" s="299"/>
    </row>
    <row r="134" ht="15" customHeight="1">
      <c r="B134" s="297"/>
      <c r="C134" s="255" t="s">
        <v>1689</v>
      </c>
      <c r="D134" s="255"/>
      <c r="E134" s="255"/>
      <c r="F134" s="277" t="s">
        <v>1676</v>
      </c>
      <c r="G134" s="255"/>
      <c r="H134" s="255" t="s">
        <v>1710</v>
      </c>
      <c r="I134" s="255" t="s">
        <v>1672</v>
      </c>
      <c r="J134" s="255">
        <v>50</v>
      </c>
      <c r="K134" s="299"/>
    </row>
    <row r="135" ht="15" customHeight="1">
      <c r="B135" s="297"/>
      <c r="C135" s="255" t="s">
        <v>1695</v>
      </c>
      <c r="D135" s="255"/>
      <c r="E135" s="255"/>
      <c r="F135" s="277" t="s">
        <v>1676</v>
      </c>
      <c r="G135" s="255"/>
      <c r="H135" s="255" t="s">
        <v>1710</v>
      </c>
      <c r="I135" s="255" t="s">
        <v>1672</v>
      </c>
      <c r="J135" s="255">
        <v>50</v>
      </c>
      <c r="K135" s="299"/>
    </row>
    <row r="136" ht="15" customHeight="1">
      <c r="B136" s="297"/>
      <c r="C136" s="255" t="s">
        <v>1697</v>
      </c>
      <c r="D136" s="255"/>
      <c r="E136" s="255"/>
      <c r="F136" s="277" t="s">
        <v>1676</v>
      </c>
      <c r="G136" s="255"/>
      <c r="H136" s="255" t="s">
        <v>1710</v>
      </c>
      <c r="I136" s="255" t="s">
        <v>1672</v>
      </c>
      <c r="J136" s="255">
        <v>50</v>
      </c>
      <c r="K136" s="299"/>
    </row>
    <row r="137" ht="15" customHeight="1">
      <c r="B137" s="297"/>
      <c r="C137" s="255" t="s">
        <v>1698</v>
      </c>
      <c r="D137" s="255"/>
      <c r="E137" s="255"/>
      <c r="F137" s="277" t="s">
        <v>1676</v>
      </c>
      <c r="G137" s="255"/>
      <c r="H137" s="255" t="s">
        <v>1723</v>
      </c>
      <c r="I137" s="255" t="s">
        <v>1672</v>
      </c>
      <c r="J137" s="255">
        <v>255</v>
      </c>
      <c r="K137" s="299"/>
    </row>
    <row r="138" ht="15" customHeight="1">
      <c r="B138" s="297"/>
      <c r="C138" s="255" t="s">
        <v>1700</v>
      </c>
      <c r="D138" s="255"/>
      <c r="E138" s="255"/>
      <c r="F138" s="277" t="s">
        <v>1670</v>
      </c>
      <c r="G138" s="255"/>
      <c r="H138" s="255" t="s">
        <v>1724</v>
      </c>
      <c r="I138" s="255" t="s">
        <v>1702</v>
      </c>
      <c r="J138" s="255"/>
      <c r="K138" s="299"/>
    </row>
    <row r="139" ht="15" customHeight="1">
      <c r="B139" s="297"/>
      <c r="C139" s="255" t="s">
        <v>1703</v>
      </c>
      <c r="D139" s="255"/>
      <c r="E139" s="255"/>
      <c r="F139" s="277" t="s">
        <v>1670</v>
      </c>
      <c r="G139" s="255"/>
      <c r="H139" s="255" t="s">
        <v>1725</v>
      </c>
      <c r="I139" s="255" t="s">
        <v>1705</v>
      </c>
      <c r="J139" s="255"/>
      <c r="K139" s="299"/>
    </row>
    <row r="140" ht="15" customHeight="1">
      <c r="B140" s="297"/>
      <c r="C140" s="255" t="s">
        <v>1706</v>
      </c>
      <c r="D140" s="255"/>
      <c r="E140" s="255"/>
      <c r="F140" s="277" t="s">
        <v>1670</v>
      </c>
      <c r="G140" s="255"/>
      <c r="H140" s="255" t="s">
        <v>1706</v>
      </c>
      <c r="I140" s="255" t="s">
        <v>1705</v>
      </c>
      <c r="J140" s="255"/>
      <c r="K140" s="299"/>
    </row>
    <row r="141" ht="15" customHeight="1">
      <c r="B141" s="297"/>
      <c r="C141" s="255" t="s">
        <v>43</v>
      </c>
      <c r="D141" s="255"/>
      <c r="E141" s="255"/>
      <c r="F141" s="277" t="s">
        <v>1670</v>
      </c>
      <c r="G141" s="255"/>
      <c r="H141" s="255" t="s">
        <v>1726</v>
      </c>
      <c r="I141" s="255" t="s">
        <v>1705</v>
      </c>
      <c r="J141" s="255"/>
      <c r="K141" s="299"/>
    </row>
    <row r="142" ht="15" customHeight="1">
      <c r="B142" s="297"/>
      <c r="C142" s="255" t="s">
        <v>1727</v>
      </c>
      <c r="D142" s="255"/>
      <c r="E142" s="255"/>
      <c r="F142" s="277" t="s">
        <v>1670</v>
      </c>
      <c r="G142" s="255"/>
      <c r="H142" s="255" t="s">
        <v>1728</v>
      </c>
      <c r="I142" s="255" t="s">
        <v>1705</v>
      </c>
      <c r="J142" s="255"/>
      <c r="K142" s="299"/>
    </row>
    <row r="143" ht="15" customHeight="1">
      <c r="B143" s="300"/>
      <c r="C143" s="301"/>
      <c r="D143" s="301"/>
      <c r="E143" s="301"/>
      <c r="F143" s="301"/>
      <c r="G143" s="301"/>
      <c r="H143" s="301"/>
      <c r="I143" s="301"/>
      <c r="J143" s="301"/>
      <c r="K143" s="302"/>
    </row>
    <row r="144" ht="18.75" customHeight="1">
      <c r="B144" s="252"/>
      <c r="C144" s="252"/>
      <c r="D144" s="252"/>
      <c r="E144" s="252"/>
      <c r="F144" s="289"/>
      <c r="G144" s="252"/>
      <c r="H144" s="252"/>
      <c r="I144" s="252"/>
      <c r="J144" s="252"/>
      <c r="K144" s="252"/>
    </row>
    <row r="145" ht="18.75" customHeight="1">
      <c r="B145" s="263"/>
      <c r="C145" s="263"/>
      <c r="D145" s="263"/>
      <c r="E145" s="263"/>
      <c r="F145" s="263"/>
      <c r="G145" s="263"/>
      <c r="H145" s="263"/>
      <c r="I145" s="263"/>
      <c r="J145" s="263"/>
      <c r="K145" s="263"/>
    </row>
    <row r="146" ht="7.5" customHeight="1">
      <c r="B146" s="264"/>
      <c r="C146" s="265"/>
      <c r="D146" s="265"/>
      <c r="E146" s="265"/>
      <c r="F146" s="265"/>
      <c r="G146" s="265"/>
      <c r="H146" s="265"/>
      <c r="I146" s="265"/>
      <c r="J146" s="265"/>
      <c r="K146" s="266"/>
    </row>
    <row r="147" ht="45" customHeight="1">
      <c r="B147" s="267"/>
      <c r="C147" s="268" t="s">
        <v>1729</v>
      </c>
      <c r="D147" s="268"/>
      <c r="E147" s="268"/>
      <c r="F147" s="268"/>
      <c r="G147" s="268"/>
      <c r="H147" s="268"/>
      <c r="I147" s="268"/>
      <c r="J147" s="268"/>
      <c r="K147" s="269"/>
    </row>
    <row r="148" ht="17.25" customHeight="1">
      <c r="B148" s="267"/>
      <c r="C148" s="270" t="s">
        <v>1664</v>
      </c>
      <c r="D148" s="270"/>
      <c r="E148" s="270"/>
      <c r="F148" s="270" t="s">
        <v>1665</v>
      </c>
      <c r="G148" s="271"/>
      <c r="H148" s="270" t="s">
        <v>59</v>
      </c>
      <c r="I148" s="270" t="s">
        <v>62</v>
      </c>
      <c r="J148" s="270" t="s">
        <v>1666</v>
      </c>
      <c r="K148" s="269"/>
    </row>
    <row r="149" ht="17.25" customHeight="1">
      <c r="B149" s="267"/>
      <c r="C149" s="272" t="s">
        <v>1667</v>
      </c>
      <c r="D149" s="272"/>
      <c r="E149" s="272"/>
      <c r="F149" s="273" t="s">
        <v>1668</v>
      </c>
      <c r="G149" s="274"/>
      <c r="H149" s="272"/>
      <c r="I149" s="272"/>
      <c r="J149" s="272" t="s">
        <v>1669</v>
      </c>
      <c r="K149" s="269"/>
    </row>
    <row r="150" ht="5.25" customHeight="1">
      <c r="B150" s="278"/>
      <c r="C150" s="275"/>
      <c r="D150" s="275"/>
      <c r="E150" s="275"/>
      <c r="F150" s="275"/>
      <c r="G150" s="276"/>
      <c r="H150" s="275"/>
      <c r="I150" s="275"/>
      <c r="J150" s="275"/>
      <c r="K150" s="299"/>
    </row>
    <row r="151" ht="15" customHeight="1">
      <c r="B151" s="278"/>
      <c r="C151" s="303" t="s">
        <v>1673</v>
      </c>
      <c r="D151" s="255"/>
      <c r="E151" s="255"/>
      <c r="F151" s="304" t="s">
        <v>1670</v>
      </c>
      <c r="G151" s="255"/>
      <c r="H151" s="303" t="s">
        <v>1710</v>
      </c>
      <c r="I151" s="303" t="s">
        <v>1672</v>
      </c>
      <c r="J151" s="303">
        <v>120</v>
      </c>
      <c r="K151" s="299"/>
    </row>
    <row r="152" ht="15" customHeight="1">
      <c r="B152" s="278"/>
      <c r="C152" s="303" t="s">
        <v>1719</v>
      </c>
      <c r="D152" s="255"/>
      <c r="E152" s="255"/>
      <c r="F152" s="304" t="s">
        <v>1670</v>
      </c>
      <c r="G152" s="255"/>
      <c r="H152" s="303" t="s">
        <v>1730</v>
      </c>
      <c r="I152" s="303" t="s">
        <v>1672</v>
      </c>
      <c r="J152" s="303" t="s">
        <v>1721</v>
      </c>
      <c r="K152" s="299"/>
    </row>
    <row r="153" ht="15" customHeight="1">
      <c r="B153" s="278"/>
      <c r="C153" s="303" t="s">
        <v>1618</v>
      </c>
      <c r="D153" s="255"/>
      <c r="E153" s="255"/>
      <c r="F153" s="304" t="s">
        <v>1670</v>
      </c>
      <c r="G153" s="255"/>
      <c r="H153" s="303" t="s">
        <v>1731</v>
      </c>
      <c r="I153" s="303" t="s">
        <v>1672</v>
      </c>
      <c r="J153" s="303" t="s">
        <v>1721</v>
      </c>
      <c r="K153" s="299"/>
    </row>
    <row r="154" ht="15" customHeight="1">
      <c r="B154" s="278"/>
      <c r="C154" s="303" t="s">
        <v>1675</v>
      </c>
      <c r="D154" s="255"/>
      <c r="E154" s="255"/>
      <c r="F154" s="304" t="s">
        <v>1676</v>
      </c>
      <c r="G154" s="255"/>
      <c r="H154" s="303" t="s">
        <v>1710</v>
      </c>
      <c r="I154" s="303" t="s">
        <v>1672</v>
      </c>
      <c r="J154" s="303">
        <v>50</v>
      </c>
      <c r="K154" s="299"/>
    </row>
    <row r="155" ht="15" customHeight="1">
      <c r="B155" s="278"/>
      <c r="C155" s="303" t="s">
        <v>1678</v>
      </c>
      <c r="D155" s="255"/>
      <c r="E155" s="255"/>
      <c r="F155" s="304" t="s">
        <v>1670</v>
      </c>
      <c r="G155" s="255"/>
      <c r="H155" s="303" t="s">
        <v>1710</v>
      </c>
      <c r="I155" s="303" t="s">
        <v>1680</v>
      </c>
      <c r="J155" s="303"/>
      <c r="K155" s="299"/>
    </row>
    <row r="156" ht="15" customHeight="1">
      <c r="B156" s="278"/>
      <c r="C156" s="303" t="s">
        <v>1689</v>
      </c>
      <c r="D156" s="255"/>
      <c r="E156" s="255"/>
      <c r="F156" s="304" t="s">
        <v>1676</v>
      </c>
      <c r="G156" s="255"/>
      <c r="H156" s="303" t="s">
        <v>1710</v>
      </c>
      <c r="I156" s="303" t="s">
        <v>1672</v>
      </c>
      <c r="J156" s="303">
        <v>50</v>
      </c>
      <c r="K156" s="299"/>
    </row>
    <row r="157" ht="15" customHeight="1">
      <c r="B157" s="278"/>
      <c r="C157" s="303" t="s">
        <v>1697</v>
      </c>
      <c r="D157" s="255"/>
      <c r="E157" s="255"/>
      <c r="F157" s="304" t="s">
        <v>1676</v>
      </c>
      <c r="G157" s="255"/>
      <c r="H157" s="303" t="s">
        <v>1710</v>
      </c>
      <c r="I157" s="303" t="s">
        <v>1672</v>
      </c>
      <c r="J157" s="303">
        <v>50</v>
      </c>
      <c r="K157" s="299"/>
    </row>
    <row r="158" ht="15" customHeight="1">
      <c r="B158" s="278"/>
      <c r="C158" s="303" t="s">
        <v>1695</v>
      </c>
      <c r="D158" s="255"/>
      <c r="E158" s="255"/>
      <c r="F158" s="304" t="s">
        <v>1676</v>
      </c>
      <c r="G158" s="255"/>
      <c r="H158" s="303" t="s">
        <v>1710</v>
      </c>
      <c r="I158" s="303" t="s">
        <v>1672</v>
      </c>
      <c r="J158" s="303">
        <v>50</v>
      </c>
      <c r="K158" s="299"/>
    </row>
    <row r="159" ht="15" customHeight="1">
      <c r="B159" s="278"/>
      <c r="C159" s="303" t="s">
        <v>112</v>
      </c>
      <c r="D159" s="255"/>
      <c r="E159" s="255"/>
      <c r="F159" s="304" t="s">
        <v>1670</v>
      </c>
      <c r="G159" s="255"/>
      <c r="H159" s="303" t="s">
        <v>1732</v>
      </c>
      <c r="I159" s="303" t="s">
        <v>1672</v>
      </c>
      <c r="J159" s="303" t="s">
        <v>1733</v>
      </c>
      <c r="K159" s="299"/>
    </row>
    <row r="160" ht="15" customHeight="1">
      <c r="B160" s="278"/>
      <c r="C160" s="303" t="s">
        <v>1734</v>
      </c>
      <c r="D160" s="255"/>
      <c r="E160" s="255"/>
      <c r="F160" s="304" t="s">
        <v>1670</v>
      </c>
      <c r="G160" s="255"/>
      <c r="H160" s="303" t="s">
        <v>1735</v>
      </c>
      <c r="I160" s="303" t="s">
        <v>1705</v>
      </c>
      <c r="J160" s="303"/>
      <c r="K160" s="299"/>
    </row>
    <row r="161" ht="15" customHeight="1">
      <c r="B161" s="305"/>
      <c r="C161" s="287"/>
      <c r="D161" s="287"/>
      <c r="E161" s="287"/>
      <c r="F161" s="287"/>
      <c r="G161" s="287"/>
      <c r="H161" s="287"/>
      <c r="I161" s="287"/>
      <c r="J161" s="287"/>
      <c r="K161" s="306"/>
    </row>
    <row r="162" ht="18.75" customHeight="1">
      <c r="B162" s="252"/>
      <c r="C162" s="255"/>
      <c r="D162" s="255"/>
      <c r="E162" s="255"/>
      <c r="F162" s="277"/>
      <c r="G162" s="255"/>
      <c r="H162" s="255"/>
      <c r="I162" s="255"/>
      <c r="J162" s="255"/>
      <c r="K162" s="252"/>
    </row>
    <row r="163" ht="18.75" customHeight="1">
      <c r="B163" s="263"/>
      <c r="C163" s="263"/>
      <c r="D163" s="263"/>
      <c r="E163" s="263"/>
      <c r="F163" s="263"/>
      <c r="G163" s="263"/>
      <c r="H163" s="263"/>
      <c r="I163" s="263"/>
      <c r="J163" s="263"/>
      <c r="K163" s="263"/>
    </row>
    <row r="164" ht="7.5" customHeight="1">
      <c r="B164" s="242"/>
      <c r="C164" s="243"/>
      <c r="D164" s="243"/>
      <c r="E164" s="243"/>
      <c r="F164" s="243"/>
      <c r="G164" s="243"/>
      <c r="H164" s="243"/>
      <c r="I164" s="243"/>
      <c r="J164" s="243"/>
      <c r="K164" s="244"/>
    </row>
    <row r="165" ht="45" customHeight="1">
      <c r="B165" s="245"/>
      <c r="C165" s="246" t="s">
        <v>1736</v>
      </c>
      <c r="D165" s="246"/>
      <c r="E165" s="246"/>
      <c r="F165" s="246"/>
      <c r="G165" s="246"/>
      <c r="H165" s="246"/>
      <c r="I165" s="246"/>
      <c r="J165" s="246"/>
      <c r="K165" s="247"/>
    </row>
    <row r="166" ht="17.25" customHeight="1">
      <c r="B166" s="245"/>
      <c r="C166" s="270" t="s">
        <v>1664</v>
      </c>
      <c r="D166" s="270"/>
      <c r="E166" s="270"/>
      <c r="F166" s="270" t="s">
        <v>1665</v>
      </c>
      <c r="G166" s="307"/>
      <c r="H166" s="308" t="s">
        <v>59</v>
      </c>
      <c r="I166" s="308" t="s">
        <v>62</v>
      </c>
      <c r="J166" s="270" t="s">
        <v>1666</v>
      </c>
      <c r="K166" s="247"/>
    </row>
    <row r="167" ht="17.25" customHeight="1">
      <c r="B167" s="248"/>
      <c r="C167" s="272" t="s">
        <v>1667</v>
      </c>
      <c r="D167" s="272"/>
      <c r="E167" s="272"/>
      <c r="F167" s="273" t="s">
        <v>1668</v>
      </c>
      <c r="G167" s="309"/>
      <c r="H167" s="310"/>
      <c r="I167" s="310"/>
      <c r="J167" s="272" t="s">
        <v>1669</v>
      </c>
      <c r="K167" s="250"/>
    </row>
    <row r="168" ht="5.25" customHeight="1">
      <c r="B168" s="278"/>
      <c r="C168" s="275"/>
      <c r="D168" s="275"/>
      <c r="E168" s="275"/>
      <c r="F168" s="275"/>
      <c r="G168" s="276"/>
      <c r="H168" s="275"/>
      <c r="I168" s="275"/>
      <c r="J168" s="275"/>
      <c r="K168" s="299"/>
    </row>
    <row r="169" ht="15" customHeight="1">
      <c r="B169" s="278"/>
      <c r="C169" s="255" t="s">
        <v>1673</v>
      </c>
      <c r="D169" s="255"/>
      <c r="E169" s="255"/>
      <c r="F169" s="277" t="s">
        <v>1670</v>
      </c>
      <c r="G169" s="255"/>
      <c r="H169" s="255" t="s">
        <v>1710</v>
      </c>
      <c r="I169" s="255" t="s">
        <v>1672</v>
      </c>
      <c r="J169" s="255">
        <v>120</v>
      </c>
      <c r="K169" s="299"/>
    </row>
    <row r="170" ht="15" customHeight="1">
      <c r="B170" s="278"/>
      <c r="C170" s="255" t="s">
        <v>1719</v>
      </c>
      <c r="D170" s="255"/>
      <c r="E170" s="255"/>
      <c r="F170" s="277" t="s">
        <v>1670</v>
      </c>
      <c r="G170" s="255"/>
      <c r="H170" s="255" t="s">
        <v>1720</v>
      </c>
      <c r="I170" s="255" t="s">
        <v>1672</v>
      </c>
      <c r="J170" s="255" t="s">
        <v>1721</v>
      </c>
      <c r="K170" s="299"/>
    </row>
    <row r="171" ht="15" customHeight="1">
      <c r="B171" s="278"/>
      <c r="C171" s="255" t="s">
        <v>1618</v>
      </c>
      <c r="D171" s="255"/>
      <c r="E171" s="255"/>
      <c r="F171" s="277" t="s">
        <v>1670</v>
      </c>
      <c r="G171" s="255"/>
      <c r="H171" s="255" t="s">
        <v>1737</v>
      </c>
      <c r="I171" s="255" t="s">
        <v>1672</v>
      </c>
      <c r="J171" s="255" t="s">
        <v>1721</v>
      </c>
      <c r="K171" s="299"/>
    </row>
    <row r="172" ht="15" customHeight="1">
      <c r="B172" s="278"/>
      <c r="C172" s="255" t="s">
        <v>1675</v>
      </c>
      <c r="D172" s="255"/>
      <c r="E172" s="255"/>
      <c r="F172" s="277" t="s">
        <v>1676</v>
      </c>
      <c r="G172" s="255"/>
      <c r="H172" s="255" t="s">
        <v>1737</v>
      </c>
      <c r="I172" s="255" t="s">
        <v>1672</v>
      </c>
      <c r="J172" s="255">
        <v>50</v>
      </c>
      <c r="K172" s="299"/>
    </row>
    <row r="173" ht="15" customHeight="1">
      <c r="B173" s="278"/>
      <c r="C173" s="255" t="s">
        <v>1678</v>
      </c>
      <c r="D173" s="255"/>
      <c r="E173" s="255"/>
      <c r="F173" s="277" t="s">
        <v>1670</v>
      </c>
      <c r="G173" s="255"/>
      <c r="H173" s="255" t="s">
        <v>1737</v>
      </c>
      <c r="I173" s="255" t="s">
        <v>1680</v>
      </c>
      <c r="J173" s="255"/>
      <c r="K173" s="299"/>
    </row>
    <row r="174" ht="15" customHeight="1">
      <c r="B174" s="278"/>
      <c r="C174" s="255" t="s">
        <v>1689</v>
      </c>
      <c r="D174" s="255"/>
      <c r="E174" s="255"/>
      <c r="F174" s="277" t="s">
        <v>1676</v>
      </c>
      <c r="G174" s="255"/>
      <c r="H174" s="255" t="s">
        <v>1737</v>
      </c>
      <c r="I174" s="255" t="s">
        <v>1672</v>
      </c>
      <c r="J174" s="255">
        <v>50</v>
      </c>
      <c r="K174" s="299"/>
    </row>
    <row r="175" ht="15" customHeight="1">
      <c r="B175" s="278"/>
      <c r="C175" s="255" t="s">
        <v>1697</v>
      </c>
      <c r="D175" s="255"/>
      <c r="E175" s="255"/>
      <c r="F175" s="277" t="s">
        <v>1676</v>
      </c>
      <c r="G175" s="255"/>
      <c r="H175" s="255" t="s">
        <v>1737</v>
      </c>
      <c r="I175" s="255" t="s">
        <v>1672</v>
      </c>
      <c r="J175" s="255">
        <v>50</v>
      </c>
      <c r="K175" s="299"/>
    </row>
    <row r="176" ht="15" customHeight="1">
      <c r="B176" s="278"/>
      <c r="C176" s="255" t="s">
        <v>1695</v>
      </c>
      <c r="D176" s="255"/>
      <c r="E176" s="255"/>
      <c r="F176" s="277" t="s">
        <v>1676</v>
      </c>
      <c r="G176" s="255"/>
      <c r="H176" s="255" t="s">
        <v>1737</v>
      </c>
      <c r="I176" s="255" t="s">
        <v>1672</v>
      </c>
      <c r="J176" s="255">
        <v>50</v>
      </c>
      <c r="K176" s="299"/>
    </row>
    <row r="177" ht="15" customHeight="1">
      <c r="B177" s="278"/>
      <c r="C177" s="255" t="s">
        <v>120</v>
      </c>
      <c r="D177" s="255"/>
      <c r="E177" s="255"/>
      <c r="F177" s="277" t="s">
        <v>1670</v>
      </c>
      <c r="G177" s="255"/>
      <c r="H177" s="255" t="s">
        <v>1738</v>
      </c>
      <c r="I177" s="255" t="s">
        <v>1739</v>
      </c>
      <c r="J177" s="255"/>
      <c r="K177" s="299"/>
    </row>
    <row r="178" ht="15" customHeight="1">
      <c r="B178" s="278"/>
      <c r="C178" s="255" t="s">
        <v>62</v>
      </c>
      <c r="D178" s="255"/>
      <c r="E178" s="255"/>
      <c r="F178" s="277" t="s">
        <v>1670</v>
      </c>
      <c r="G178" s="255"/>
      <c r="H178" s="255" t="s">
        <v>1740</v>
      </c>
      <c r="I178" s="255" t="s">
        <v>1741</v>
      </c>
      <c r="J178" s="255">
        <v>1</v>
      </c>
      <c r="K178" s="299"/>
    </row>
    <row r="179" ht="15" customHeight="1">
      <c r="B179" s="278"/>
      <c r="C179" s="255" t="s">
        <v>58</v>
      </c>
      <c r="D179" s="255"/>
      <c r="E179" s="255"/>
      <c r="F179" s="277" t="s">
        <v>1670</v>
      </c>
      <c r="G179" s="255"/>
      <c r="H179" s="255" t="s">
        <v>1742</v>
      </c>
      <c r="I179" s="255" t="s">
        <v>1672</v>
      </c>
      <c r="J179" s="255">
        <v>20</v>
      </c>
      <c r="K179" s="299"/>
    </row>
    <row r="180" ht="15" customHeight="1">
      <c r="B180" s="278"/>
      <c r="C180" s="255" t="s">
        <v>59</v>
      </c>
      <c r="D180" s="255"/>
      <c r="E180" s="255"/>
      <c r="F180" s="277" t="s">
        <v>1670</v>
      </c>
      <c r="G180" s="255"/>
      <c r="H180" s="255" t="s">
        <v>1743</v>
      </c>
      <c r="I180" s="255" t="s">
        <v>1672</v>
      </c>
      <c r="J180" s="255">
        <v>255</v>
      </c>
      <c r="K180" s="299"/>
    </row>
    <row r="181" ht="15" customHeight="1">
      <c r="B181" s="278"/>
      <c r="C181" s="255" t="s">
        <v>121</v>
      </c>
      <c r="D181" s="255"/>
      <c r="E181" s="255"/>
      <c r="F181" s="277" t="s">
        <v>1670</v>
      </c>
      <c r="G181" s="255"/>
      <c r="H181" s="255" t="s">
        <v>1634</v>
      </c>
      <c r="I181" s="255" t="s">
        <v>1672</v>
      </c>
      <c r="J181" s="255">
        <v>10</v>
      </c>
      <c r="K181" s="299"/>
    </row>
    <row r="182" ht="15" customHeight="1">
      <c r="B182" s="278"/>
      <c r="C182" s="255" t="s">
        <v>122</v>
      </c>
      <c r="D182" s="255"/>
      <c r="E182" s="255"/>
      <c r="F182" s="277" t="s">
        <v>1670</v>
      </c>
      <c r="G182" s="255"/>
      <c r="H182" s="255" t="s">
        <v>1744</v>
      </c>
      <c r="I182" s="255" t="s">
        <v>1705</v>
      </c>
      <c r="J182" s="255"/>
      <c r="K182" s="299"/>
    </row>
    <row r="183" ht="15" customHeight="1">
      <c r="B183" s="278"/>
      <c r="C183" s="255" t="s">
        <v>1745</v>
      </c>
      <c r="D183" s="255"/>
      <c r="E183" s="255"/>
      <c r="F183" s="277" t="s">
        <v>1670</v>
      </c>
      <c r="G183" s="255"/>
      <c r="H183" s="255" t="s">
        <v>1746</v>
      </c>
      <c r="I183" s="255" t="s">
        <v>1705</v>
      </c>
      <c r="J183" s="255"/>
      <c r="K183" s="299"/>
    </row>
    <row r="184" ht="15" customHeight="1">
      <c r="B184" s="278"/>
      <c r="C184" s="255" t="s">
        <v>1734</v>
      </c>
      <c r="D184" s="255"/>
      <c r="E184" s="255"/>
      <c r="F184" s="277" t="s">
        <v>1670</v>
      </c>
      <c r="G184" s="255"/>
      <c r="H184" s="255" t="s">
        <v>1747</v>
      </c>
      <c r="I184" s="255" t="s">
        <v>1705</v>
      </c>
      <c r="J184" s="255"/>
      <c r="K184" s="299"/>
    </row>
    <row r="185" ht="15" customHeight="1">
      <c r="B185" s="278"/>
      <c r="C185" s="255" t="s">
        <v>124</v>
      </c>
      <c r="D185" s="255"/>
      <c r="E185" s="255"/>
      <c r="F185" s="277" t="s">
        <v>1676</v>
      </c>
      <c r="G185" s="255"/>
      <c r="H185" s="255" t="s">
        <v>1748</v>
      </c>
      <c r="I185" s="255" t="s">
        <v>1672</v>
      </c>
      <c r="J185" s="255">
        <v>50</v>
      </c>
      <c r="K185" s="299"/>
    </row>
    <row r="186" ht="15" customHeight="1">
      <c r="B186" s="278"/>
      <c r="C186" s="255" t="s">
        <v>1749</v>
      </c>
      <c r="D186" s="255"/>
      <c r="E186" s="255"/>
      <c r="F186" s="277" t="s">
        <v>1676</v>
      </c>
      <c r="G186" s="255"/>
      <c r="H186" s="255" t="s">
        <v>1750</v>
      </c>
      <c r="I186" s="255" t="s">
        <v>1751</v>
      </c>
      <c r="J186" s="255"/>
      <c r="K186" s="299"/>
    </row>
    <row r="187" ht="15" customHeight="1">
      <c r="B187" s="278"/>
      <c r="C187" s="255" t="s">
        <v>1752</v>
      </c>
      <c r="D187" s="255"/>
      <c r="E187" s="255"/>
      <c r="F187" s="277" t="s">
        <v>1676</v>
      </c>
      <c r="G187" s="255"/>
      <c r="H187" s="255" t="s">
        <v>1753</v>
      </c>
      <c r="I187" s="255" t="s">
        <v>1751</v>
      </c>
      <c r="J187" s="255"/>
      <c r="K187" s="299"/>
    </row>
    <row r="188" ht="15" customHeight="1">
      <c r="B188" s="278"/>
      <c r="C188" s="255" t="s">
        <v>1754</v>
      </c>
      <c r="D188" s="255"/>
      <c r="E188" s="255"/>
      <c r="F188" s="277" t="s">
        <v>1676</v>
      </c>
      <c r="G188" s="255"/>
      <c r="H188" s="255" t="s">
        <v>1755</v>
      </c>
      <c r="I188" s="255" t="s">
        <v>1751</v>
      </c>
      <c r="J188" s="255"/>
      <c r="K188" s="299"/>
    </row>
    <row r="189" ht="15" customHeight="1">
      <c r="B189" s="278"/>
      <c r="C189" s="311" t="s">
        <v>1756</v>
      </c>
      <c r="D189" s="255"/>
      <c r="E189" s="255"/>
      <c r="F189" s="277" t="s">
        <v>1676</v>
      </c>
      <c r="G189" s="255"/>
      <c r="H189" s="255" t="s">
        <v>1757</v>
      </c>
      <c r="I189" s="255" t="s">
        <v>1758</v>
      </c>
      <c r="J189" s="312" t="s">
        <v>1759</v>
      </c>
      <c r="K189" s="299"/>
    </row>
    <row r="190" ht="15" customHeight="1">
      <c r="B190" s="278"/>
      <c r="C190" s="262" t="s">
        <v>47</v>
      </c>
      <c r="D190" s="255"/>
      <c r="E190" s="255"/>
      <c r="F190" s="277" t="s">
        <v>1670</v>
      </c>
      <c r="G190" s="255"/>
      <c r="H190" s="252" t="s">
        <v>1760</v>
      </c>
      <c r="I190" s="255" t="s">
        <v>1761</v>
      </c>
      <c r="J190" s="255"/>
      <c r="K190" s="299"/>
    </row>
    <row r="191" ht="15" customHeight="1">
      <c r="B191" s="278"/>
      <c r="C191" s="262" t="s">
        <v>1762</v>
      </c>
      <c r="D191" s="255"/>
      <c r="E191" s="255"/>
      <c r="F191" s="277" t="s">
        <v>1670</v>
      </c>
      <c r="G191" s="255"/>
      <c r="H191" s="255" t="s">
        <v>1763</v>
      </c>
      <c r="I191" s="255" t="s">
        <v>1705</v>
      </c>
      <c r="J191" s="255"/>
      <c r="K191" s="299"/>
    </row>
    <row r="192" ht="15" customHeight="1">
      <c r="B192" s="278"/>
      <c r="C192" s="262" t="s">
        <v>1764</v>
      </c>
      <c r="D192" s="255"/>
      <c r="E192" s="255"/>
      <c r="F192" s="277" t="s">
        <v>1670</v>
      </c>
      <c r="G192" s="255"/>
      <c r="H192" s="255" t="s">
        <v>1765</v>
      </c>
      <c r="I192" s="255" t="s">
        <v>1705</v>
      </c>
      <c r="J192" s="255"/>
      <c r="K192" s="299"/>
    </row>
    <row r="193" ht="15" customHeight="1">
      <c r="B193" s="278"/>
      <c r="C193" s="262" t="s">
        <v>1766</v>
      </c>
      <c r="D193" s="255"/>
      <c r="E193" s="255"/>
      <c r="F193" s="277" t="s">
        <v>1676</v>
      </c>
      <c r="G193" s="255"/>
      <c r="H193" s="255" t="s">
        <v>1767</v>
      </c>
      <c r="I193" s="255" t="s">
        <v>1705</v>
      </c>
      <c r="J193" s="255"/>
      <c r="K193" s="299"/>
    </row>
    <row r="194" ht="15" customHeight="1">
      <c r="B194" s="305"/>
      <c r="C194" s="313"/>
      <c r="D194" s="287"/>
      <c r="E194" s="287"/>
      <c r="F194" s="287"/>
      <c r="G194" s="287"/>
      <c r="H194" s="287"/>
      <c r="I194" s="287"/>
      <c r="J194" s="287"/>
      <c r="K194" s="306"/>
    </row>
    <row r="195" ht="18.75" customHeight="1">
      <c r="B195" s="252"/>
      <c r="C195" s="255"/>
      <c r="D195" s="255"/>
      <c r="E195" s="255"/>
      <c r="F195" s="277"/>
      <c r="G195" s="255"/>
      <c r="H195" s="255"/>
      <c r="I195" s="255"/>
      <c r="J195" s="255"/>
      <c r="K195" s="252"/>
    </row>
    <row r="196" ht="18.75" customHeight="1">
      <c r="B196" s="252"/>
      <c r="C196" s="255"/>
      <c r="D196" s="255"/>
      <c r="E196" s="255"/>
      <c r="F196" s="277"/>
      <c r="G196" s="255"/>
      <c r="H196" s="255"/>
      <c r="I196" s="255"/>
      <c r="J196" s="255"/>
      <c r="K196" s="252"/>
    </row>
    <row r="197" ht="18.75" customHeight="1">
      <c r="B197" s="263"/>
      <c r="C197" s="263"/>
      <c r="D197" s="263"/>
      <c r="E197" s="263"/>
      <c r="F197" s="263"/>
      <c r="G197" s="263"/>
      <c r="H197" s="263"/>
      <c r="I197" s="263"/>
      <c r="J197" s="263"/>
      <c r="K197" s="263"/>
    </row>
    <row r="198" ht="13.5">
      <c r="B198" s="242"/>
      <c r="C198" s="243"/>
      <c r="D198" s="243"/>
      <c r="E198" s="243"/>
      <c r="F198" s="243"/>
      <c r="G198" s="243"/>
      <c r="H198" s="243"/>
      <c r="I198" s="243"/>
      <c r="J198" s="243"/>
      <c r="K198" s="244"/>
    </row>
    <row r="199" ht="21">
      <c r="B199" s="245"/>
      <c r="C199" s="246" t="s">
        <v>1768</v>
      </c>
      <c r="D199" s="246"/>
      <c r="E199" s="246"/>
      <c r="F199" s="246"/>
      <c r="G199" s="246"/>
      <c r="H199" s="246"/>
      <c r="I199" s="246"/>
      <c r="J199" s="246"/>
      <c r="K199" s="247"/>
    </row>
    <row r="200" ht="25.5" customHeight="1">
      <c r="B200" s="245"/>
      <c r="C200" s="314" t="s">
        <v>1769</v>
      </c>
      <c r="D200" s="314"/>
      <c r="E200" s="314"/>
      <c r="F200" s="314" t="s">
        <v>1770</v>
      </c>
      <c r="G200" s="315"/>
      <c r="H200" s="314" t="s">
        <v>1771</v>
      </c>
      <c r="I200" s="314"/>
      <c r="J200" s="314"/>
      <c r="K200" s="247"/>
    </row>
    <row r="201" ht="5.25" customHeight="1">
      <c r="B201" s="278"/>
      <c r="C201" s="275"/>
      <c r="D201" s="275"/>
      <c r="E201" s="275"/>
      <c r="F201" s="275"/>
      <c r="G201" s="255"/>
      <c r="H201" s="275"/>
      <c r="I201" s="275"/>
      <c r="J201" s="275"/>
      <c r="K201" s="299"/>
    </row>
    <row r="202" ht="15" customHeight="1">
      <c r="B202" s="278"/>
      <c r="C202" s="255" t="s">
        <v>1761</v>
      </c>
      <c r="D202" s="255"/>
      <c r="E202" s="255"/>
      <c r="F202" s="277" t="s">
        <v>48</v>
      </c>
      <c r="G202" s="255"/>
      <c r="H202" s="255" t="s">
        <v>1772</v>
      </c>
      <c r="I202" s="255"/>
      <c r="J202" s="255"/>
      <c r="K202" s="299"/>
    </row>
    <row r="203" ht="15" customHeight="1">
      <c r="B203" s="278"/>
      <c r="C203" s="284"/>
      <c r="D203" s="255"/>
      <c r="E203" s="255"/>
      <c r="F203" s="277" t="s">
        <v>49</v>
      </c>
      <c r="G203" s="255"/>
      <c r="H203" s="255" t="s">
        <v>1773</v>
      </c>
      <c r="I203" s="255"/>
      <c r="J203" s="255"/>
      <c r="K203" s="299"/>
    </row>
    <row r="204" ht="15" customHeight="1">
      <c r="B204" s="278"/>
      <c r="C204" s="284"/>
      <c r="D204" s="255"/>
      <c r="E204" s="255"/>
      <c r="F204" s="277" t="s">
        <v>52</v>
      </c>
      <c r="G204" s="255"/>
      <c r="H204" s="255" t="s">
        <v>1774</v>
      </c>
      <c r="I204" s="255"/>
      <c r="J204" s="255"/>
      <c r="K204" s="299"/>
    </row>
    <row r="205" ht="15" customHeight="1">
      <c r="B205" s="278"/>
      <c r="C205" s="255"/>
      <c r="D205" s="255"/>
      <c r="E205" s="255"/>
      <c r="F205" s="277" t="s">
        <v>50</v>
      </c>
      <c r="G205" s="255"/>
      <c r="H205" s="255" t="s">
        <v>1775</v>
      </c>
      <c r="I205" s="255"/>
      <c r="J205" s="255"/>
      <c r="K205" s="299"/>
    </row>
    <row r="206" ht="15" customHeight="1">
      <c r="B206" s="278"/>
      <c r="C206" s="255"/>
      <c r="D206" s="255"/>
      <c r="E206" s="255"/>
      <c r="F206" s="277" t="s">
        <v>51</v>
      </c>
      <c r="G206" s="255"/>
      <c r="H206" s="255" t="s">
        <v>1776</v>
      </c>
      <c r="I206" s="255"/>
      <c r="J206" s="255"/>
      <c r="K206" s="299"/>
    </row>
    <row r="207" ht="15" customHeight="1">
      <c r="B207" s="278"/>
      <c r="C207" s="255"/>
      <c r="D207" s="255"/>
      <c r="E207" s="255"/>
      <c r="F207" s="277"/>
      <c r="G207" s="255"/>
      <c r="H207" s="255"/>
      <c r="I207" s="255"/>
      <c r="J207" s="255"/>
      <c r="K207" s="299"/>
    </row>
    <row r="208" ht="15" customHeight="1">
      <c r="B208" s="278"/>
      <c r="C208" s="255" t="s">
        <v>1717</v>
      </c>
      <c r="D208" s="255"/>
      <c r="E208" s="255"/>
      <c r="F208" s="277" t="s">
        <v>84</v>
      </c>
      <c r="G208" s="255"/>
      <c r="H208" s="255" t="s">
        <v>1777</v>
      </c>
      <c r="I208" s="255"/>
      <c r="J208" s="255"/>
      <c r="K208" s="299"/>
    </row>
    <row r="209" ht="15" customHeight="1">
      <c r="B209" s="278"/>
      <c r="C209" s="284"/>
      <c r="D209" s="255"/>
      <c r="E209" s="255"/>
      <c r="F209" s="277" t="s">
        <v>1614</v>
      </c>
      <c r="G209" s="255"/>
      <c r="H209" s="255" t="s">
        <v>1615</v>
      </c>
      <c r="I209" s="255"/>
      <c r="J209" s="255"/>
      <c r="K209" s="299"/>
    </row>
    <row r="210" ht="15" customHeight="1">
      <c r="B210" s="278"/>
      <c r="C210" s="255"/>
      <c r="D210" s="255"/>
      <c r="E210" s="255"/>
      <c r="F210" s="277" t="s">
        <v>1612</v>
      </c>
      <c r="G210" s="255"/>
      <c r="H210" s="255" t="s">
        <v>1778</v>
      </c>
      <c r="I210" s="255"/>
      <c r="J210" s="255"/>
      <c r="K210" s="299"/>
    </row>
    <row r="211" ht="15" customHeight="1">
      <c r="B211" s="316"/>
      <c r="C211" s="284"/>
      <c r="D211" s="284"/>
      <c r="E211" s="284"/>
      <c r="F211" s="277" t="s">
        <v>103</v>
      </c>
      <c r="G211" s="262"/>
      <c r="H211" s="303" t="s">
        <v>104</v>
      </c>
      <c r="I211" s="303"/>
      <c r="J211" s="303"/>
      <c r="K211" s="317"/>
    </row>
    <row r="212" ht="15" customHeight="1">
      <c r="B212" s="316"/>
      <c r="C212" s="284"/>
      <c r="D212" s="284"/>
      <c r="E212" s="284"/>
      <c r="F212" s="277" t="s">
        <v>1616</v>
      </c>
      <c r="G212" s="262"/>
      <c r="H212" s="303" t="s">
        <v>1779</v>
      </c>
      <c r="I212" s="303"/>
      <c r="J212" s="303"/>
      <c r="K212" s="317"/>
    </row>
    <row r="213" ht="15" customHeight="1">
      <c r="B213" s="316"/>
      <c r="C213" s="284"/>
      <c r="D213" s="284"/>
      <c r="E213" s="284"/>
      <c r="F213" s="318"/>
      <c r="G213" s="262"/>
      <c r="H213" s="319"/>
      <c r="I213" s="319"/>
      <c r="J213" s="319"/>
      <c r="K213" s="317"/>
    </row>
    <row r="214" ht="15" customHeight="1">
      <c r="B214" s="316"/>
      <c r="C214" s="255" t="s">
        <v>1741</v>
      </c>
      <c r="D214" s="284"/>
      <c r="E214" s="284"/>
      <c r="F214" s="277">
        <v>1</v>
      </c>
      <c r="G214" s="262"/>
      <c r="H214" s="303" t="s">
        <v>1780</v>
      </c>
      <c r="I214" s="303"/>
      <c r="J214" s="303"/>
      <c r="K214" s="317"/>
    </row>
    <row r="215" ht="15" customHeight="1">
      <c r="B215" s="316"/>
      <c r="C215" s="284"/>
      <c r="D215" s="284"/>
      <c r="E215" s="284"/>
      <c r="F215" s="277">
        <v>2</v>
      </c>
      <c r="G215" s="262"/>
      <c r="H215" s="303" t="s">
        <v>1781</v>
      </c>
      <c r="I215" s="303"/>
      <c r="J215" s="303"/>
      <c r="K215" s="317"/>
    </row>
    <row r="216" ht="15" customHeight="1">
      <c r="B216" s="316"/>
      <c r="C216" s="284"/>
      <c r="D216" s="284"/>
      <c r="E216" s="284"/>
      <c r="F216" s="277">
        <v>3</v>
      </c>
      <c r="G216" s="262"/>
      <c r="H216" s="303" t="s">
        <v>1782</v>
      </c>
      <c r="I216" s="303"/>
      <c r="J216" s="303"/>
      <c r="K216" s="317"/>
    </row>
    <row r="217" ht="15" customHeight="1">
      <c r="B217" s="316"/>
      <c r="C217" s="284"/>
      <c r="D217" s="284"/>
      <c r="E217" s="284"/>
      <c r="F217" s="277">
        <v>4</v>
      </c>
      <c r="G217" s="262"/>
      <c r="H217" s="303" t="s">
        <v>1783</v>
      </c>
      <c r="I217" s="303"/>
      <c r="J217" s="303"/>
      <c r="K217" s="317"/>
    </row>
    <row r="218" ht="12.75" customHeight="1">
      <c r="B218" s="320"/>
      <c r="C218" s="321"/>
      <c r="D218" s="321"/>
      <c r="E218" s="321"/>
      <c r="F218" s="321"/>
      <c r="G218" s="321"/>
      <c r="H218" s="321"/>
      <c r="I218" s="321"/>
      <c r="J218" s="321"/>
      <c r="K218" s="322"/>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HP RUST</dc:creator>
  <cp:lastModifiedBy>HP RUST</cp:lastModifiedBy>
  <dcterms:created xsi:type="dcterms:W3CDTF">2019-07-08T13:05:43Z</dcterms:created>
  <dcterms:modified xsi:type="dcterms:W3CDTF">2019-07-08T13:05:47Z</dcterms:modified>
</cp:coreProperties>
</file>